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ml.chartshapes+xml"/>
  <Override PartName="/xl/charts/chart15.xml" ContentType="application/vnd.openxmlformats-officedocument.drawingml.chart+xml"/>
  <Override PartName="/xl/drawings/drawing5.xml" ContentType="application/vnd.openxmlformats-officedocument.drawingml.chartshapes+xml"/>
  <Override PartName="/xl/charts/chart16.xml" ContentType="application/vnd.openxmlformats-officedocument.drawingml.chart+xml"/>
  <Override PartName="/xl/drawings/drawing6.xml" ContentType="application/vnd.openxmlformats-officedocument.drawingml.chartshapes+xml"/>
  <Override PartName="/xl/charts/chart17.xml" ContentType="application/vnd.openxmlformats-officedocument.drawingml.chart+xml"/>
  <Override PartName="/xl/drawings/drawing7.xml" ContentType="application/vnd.openxmlformats-officedocument.drawingml.chartshapes+xml"/>
  <Override PartName="/xl/charts/chart18.xml" ContentType="application/vnd.openxmlformats-officedocument.drawingml.chart+xml"/>
  <Override PartName="/xl/drawings/drawing8.xml" ContentType="application/vnd.openxmlformats-officedocument.drawingml.chartshape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INAR GOBANT\"/>
    </mc:Choice>
  </mc:AlternateContent>
  <bookViews>
    <workbookView xWindow="0" yWindow="0" windowWidth="15600" windowHeight="7755" tabRatio="784"/>
  </bookViews>
  <sheets>
    <sheet name="ASPECTOS CRITICOS " sheetId="1" r:id="rId1"/>
    <sheet name="PRIORIDADES" sheetId="2" r:id="rId2"/>
    <sheet name="VISIÓN" sheetId="7" r:id="rId3"/>
    <sheet name="OBJETIVOS" sheetId="8" r:id="rId4"/>
    <sheet name="PLAN 1-SIC" sheetId="9" r:id="rId5"/>
    <sheet name="PLAN 2-TRD" sheetId="10" r:id="rId6"/>
    <sheet name="PLAN 3-TVD" sheetId="11" r:id="rId7"/>
    <sheet name="PLAN 4-DOC ELEC" sheetId="13" r:id="rId8"/>
    <sheet name="PLAN 5-CTA" sheetId="12" r:id="rId9"/>
    <sheet name="MAPA DE RUTA " sheetId="3" r:id="rId10"/>
    <sheet name="HERRAMIENTA DE MEDICION" sheetId="16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6" l="1"/>
  <c r="A2" i="7" l="1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B2" i="7"/>
  <c r="D2" i="7"/>
  <c r="G29" i="13" l="1"/>
  <c r="G29" i="12"/>
  <c r="G43" i="10"/>
  <c r="G36" i="11"/>
  <c r="D37" i="16" l="1"/>
  <c r="D39" i="16" l="1"/>
  <c r="D35" i="16"/>
  <c r="D33" i="16"/>
  <c r="D21" i="16"/>
  <c r="D31" i="16"/>
  <c r="D29" i="16"/>
  <c r="D27" i="16"/>
  <c r="D25" i="16"/>
  <c r="D23" i="16"/>
  <c r="D19" i="16"/>
  <c r="D17" i="16"/>
  <c r="D15" i="16"/>
  <c r="D13" i="16"/>
  <c r="D11" i="16"/>
  <c r="D9" i="16"/>
  <c r="D7" i="16"/>
  <c r="D5" i="16"/>
  <c r="D3" i="16"/>
  <c r="C3" i="16"/>
  <c r="C31" i="16"/>
  <c r="C45" i="16" l="1"/>
  <c r="B45" i="16"/>
  <c r="C43" i="16"/>
  <c r="B43" i="16"/>
  <c r="C41" i="16"/>
  <c r="B41" i="16"/>
  <c r="B39" i="16"/>
  <c r="C37" i="16"/>
  <c r="B37" i="16"/>
  <c r="C35" i="16"/>
  <c r="B35" i="16"/>
  <c r="C33" i="16"/>
  <c r="B33" i="16"/>
  <c r="B31" i="16"/>
  <c r="C29" i="16"/>
  <c r="B29" i="16"/>
  <c r="C27" i="16"/>
  <c r="B27" i="16"/>
  <c r="C25" i="16"/>
  <c r="B25" i="16"/>
  <c r="C23" i="16"/>
  <c r="B23" i="16"/>
  <c r="C21" i="16"/>
  <c r="B21" i="16"/>
  <c r="C19" i="16"/>
  <c r="B19" i="16"/>
  <c r="C17" i="16"/>
  <c r="B17" i="16"/>
  <c r="C15" i="16"/>
  <c r="B15" i="16"/>
  <c r="C13" i="16"/>
  <c r="B13" i="16"/>
  <c r="C11" i="16"/>
  <c r="B11" i="16"/>
  <c r="C9" i="16"/>
  <c r="S9" i="16" s="1"/>
  <c r="B9" i="16"/>
  <c r="C7" i="16"/>
  <c r="B7" i="16"/>
  <c r="C5" i="16"/>
  <c r="B5" i="16"/>
  <c r="L9" i="16" l="1"/>
  <c r="R9" i="16"/>
  <c r="N9" i="16"/>
  <c r="U9" i="16"/>
  <c r="H9" i="16"/>
  <c r="T9" i="16"/>
  <c r="J9" i="16"/>
  <c r="V9" i="16"/>
  <c r="M9" i="16"/>
  <c r="P9" i="16"/>
  <c r="O9" i="16"/>
  <c r="W9" i="16"/>
  <c r="I9" i="16"/>
  <c r="Q9" i="16"/>
  <c r="K9" i="16"/>
  <c r="D3" i="3"/>
  <c r="E3" i="3" s="1"/>
  <c r="F3" i="3" s="1"/>
  <c r="G3" i="3" s="1"/>
  <c r="H3" i="3" s="1"/>
  <c r="I3" i="3" s="1"/>
  <c r="J3" i="3" s="1"/>
  <c r="K3" i="3" s="1"/>
  <c r="L3" i="3" s="1"/>
  <c r="E14" i="9" l="1"/>
  <c r="A3" i="2" l="1"/>
  <c r="F22" i="2"/>
  <c r="D4" i="7" s="1"/>
  <c r="E22" i="2"/>
  <c r="D5" i="7" s="1"/>
  <c r="D22" i="2"/>
  <c r="C22" i="2"/>
  <c r="D6" i="7" s="1"/>
  <c r="B22" i="2"/>
  <c r="D3" i="7" s="1"/>
  <c r="G20" i="2" l="1"/>
  <c r="B19" i="7" s="1"/>
  <c r="G8" i="2"/>
  <c r="B7" i="7" s="1"/>
  <c r="G16" i="2"/>
  <c r="B15" i="7" s="1"/>
  <c r="G7" i="2"/>
  <c r="B6" i="7" s="1"/>
  <c r="G14" i="2"/>
  <c r="B13" i="7" s="1"/>
  <c r="G12" i="2"/>
  <c r="B11" i="7" s="1"/>
  <c r="A20" i="2"/>
  <c r="A19" i="2"/>
  <c r="A18" i="2"/>
  <c r="A5" i="2"/>
  <c r="A11" i="2"/>
  <c r="A4" i="2"/>
  <c r="A15" i="2"/>
  <c r="A9" i="2"/>
  <c r="A13" i="2"/>
  <c r="A17" i="2"/>
  <c r="A10" i="2"/>
  <c r="A21" i="2"/>
  <c r="A6" i="2"/>
  <c r="A12" i="2"/>
  <c r="G9" i="2"/>
  <c r="B8" i="7" s="1"/>
  <c r="G15" i="2"/>
  <c r="B14" i="7" s="1"/>
  <c r="G4" i="2"/>
  <c r="B3" i="7" s="1"/>
  <c r="G11" i="2"/>
  <c r="B10" i="7" s="1"/>
  <c r="G5" i="2"/>
  <c r="B4" i="7" s="1"/>
  <c r="G3" i="2"/>
  <c r="G18" i="2"/>
  <c r="B17" i="7" s="1"/>
  <c r="G19" i="2"/>
  <c r="B18" i="7" s="1"/>
  <c r="G10" i="2"/>
  <c r="B9" i="7" s="1"/>
  <c r="G17" i="2"/>
  <c r="B16" i="7" s="1"/>
  <c r="G13" i="2"/>
  <c r="B12" i="7" s="1"/>
  <c r="G21" i="2"/>
  <c r="B20" i="7" s="1"/>
  <c r="G6" i="2" l="1"/>
  <c r="G22" i="2" l="1"/>
  <c r="B5" i="7"/>
</calcChain>
</file>

<file path=xl/sharedStrings.xml><?xml version="1.0" encoding="utf-8"?>
<sst xmlns="http://schemas.openxmlformats.org/spreadsheetml/2006/main" count="573" uniqueCount="302">
  <si>
    <t>ASPECTOS CRITICOS</t>
  </si>
  <si>
    <t xml:space="preserve">RIESGO </t>
  </si>
  <si>
    <t xml:space="preserve">ASPECTO CRITICO </t>
  </si>
  <si>
    <t xml:space="preserve">Aspectos tecnológicos y de seguridad </t>
  </si>
  <si>
    <t xml:space="preserve">Fortalecimiento y articulación </t>
  </si>
  <si>
    <t>INDICADOR</t>
  </si>
  <si>
    <t>VALOR</t>
  </si>
  <si>
    <t>EJES ARTICULADORES</t>
  </si>
  <si>
    <t xml:space="preserve">TOTAL Ʃ </t>
  </si>
  <si>
    <t xml:space="preserve">ASPECTOS CRITICOS / EJES ARTICULADORES </t>
  </si>
  <si>
    <t>OBJETIVOS</t>
  </si>
  <si>
    <t>PLANES Y PROYECTOS ASOCIADOS</t>
  </si>
  <si>
    <t>ACTIVIDAD</t>
  </si>
  <si>
    <t>INDICADORES</t>
  </si>
  <si>
    <t>INDICE</t>
  </si>
  <si>
    <t>SENTIDO</t>
  </si>
  <si>
    <t>META</t>
  </si>
  <si>
    <t>RECURSOS</t>
  </si>
  <si>
    <t>TIPO</t>
  </si>
  <si>
    <t>CARACTERISTICAS</t>
  </si>
  <si>
    <t>OBSERVACIONES</t>
  </si>
  <si>
    <t>GRAFICO</t>
  </si>
  <si>
    <t xml:space="preserve">Administración de archivos </t>
  </si>
  <si>
    <t xml:space="preserve">Acceso a la información </t>
  </si>
  <si>
    <t xml:space="preserve">Preservación de la información </t>
  </si>
  <si>
    <t>Personal insuficiente y sin el perfil adecuado.</t>
  </si>
  <si>
    <t>Recursos económicos insuficientes.</t>
  </si>
  <si>
    <t>Falta de mobiliario adecuado para los distintos soportes y tamaños.</t>
  </si>
  <si>
    <t>Inventario de documentos de Derechos Humanos o Derecho Internacional Humanitario no susceptible de eliminación</t>
  </si>
  <si>
    <t xml:space="preserve">Elaboración, aprobación, implementación y publicación del documento Sistema Integrado de Conservación - SIC </t>
  </si>
  <si>
    <t>Conservación de documentos en soporte físico</t>
  </si>
  <si>
    <t>Preservación de documentos en soporte digital</t>
  </si>
  <si>
    <t>Implementación de los requisitos de integridad, autenticidad, inalterabilidad, disponibilidad, preservación y metadatos de los documentos electrónicos de archivo en el Sistema de Gestión de Documento Electrónico.</t>
  </si>
  <si>
    <t>Falta de inventarios documentales en FUID.</t>
  </si>
  <si>
    <t>Ausencia de profesional en restauración</t>
  </si>
  <si>
    <t>Pérdida de la información y del patrimonio documental</t>
  </si>
  <si>
    <t>Dificulta el control de los documentos</t>
  </si>
  <si>
    <t xml:space="preserve">Ineficacia en la realización de los procesos </t>
  </si>
  <si>
    <t>Incumplimiento de la normativa</t>
  </si>
  <si>
    <t>Impide la continuidad de la gestión de la Gobernación en caso de desastre que genere pérdida de información</t>
  </si>
  <si>
    <t>Deterioro y Pérdida de la información y del patrimonio documental  en soporte análogo</t>
  </si>
  <si>
    <t>Incumplimiento de la normativa archivística</t>
  </si>
  <si>
    <t>Actualización e implementación de las Tablas de Retención Documental</t>
  </si>
  <si>
    <t>La existencia de archivos en los diferentes municipios producidos en el ejercicio de la  función de la gobernación,  sin control.</t>
  </si>
  <si>
    <t>Falta de presupuesto para el cumplimiento de las distintas funciones del Consejo Departamental de Archivos</t>
  </si>
  <si>
    <t>Conformación de Expedientes electrónicos</t>
  </si>
  <si>
    <t>Clasificación de  la información y  establecimiento de categorías de derechos y restricciones de acceso a los documentos en los diferentes soportes</t>
  </si>
  <si>
    <t>Migración de los rollos de microfilmación</t>
  </si>
  <si>
    <t>Desorganización de los archivos</t>
  </si>
  <si>
    <t>Acumulación de documentos</t>
  </si>
  <si>
    <t>Demoras para la atención de las consultas.</t>
  </si>
  <si>
    <t>Dificultad para recuperar la información.</t>
  </si>
  <si>
    <t>Divulgación de información confidencial</t>
  </si>
  <si>
    <t>Dificultad para elaborar e implementar el Sistema Integrado de Gestión</t>
  </si>
  <si>
    <t>Actualización e Implementación de las Tablas de Retención Documental</t>
  </si>
  <si>
    <t>Elaboración  e Implementación de las Tablas de Valoración Documental</t>
  </si>
  <si>
    <t xml:space="preserve">Baja cobertura en el acompañamiento a la gestión documental de las entidades públicas del departamento / Fortalecimiento y articulación </t>
  </si>
  <si>
    <t>Elaborar documento final del Sistema Integrado de Conservación - SIC</t>
  </si>
  <si>
    <t>Elaborar del Plan Especial de Manejo y Protección - PEMP para los documentos BIC-CDA Bienes de Interés Cultural de Carácter Documental Archivístico</t>
  </si>
  <si>
    <t>Elaborar la nueva versión de las Tablas de Retención Documental</t>
  </si>
  <si>
    <t>Aprobar y Convalidar la nueva versión de las Tablas de Retención Documental</t>
  </si>
  <si>
    <t>Elaborar las Tablas de Valoración Documental</t>
  </si>
  <si>
    <t>Aprobar y Convalidar las Tablas de Valoración Documental</t>
  </si>
  <si>
    <t>Migración de los Rollos de Microfilmación</t>
  </si>
  <si>
    <t>Mejora de las condiciones de almacenamiento</t>
  </si>
  <si>
    <t>Adquirir un Sistema de Gestión de Documentos Electrónicos de Archivos que facilite la preservación</t>
  </si>
  <si>
    <t>Implementación de expedientes electrónicos</t>
  </si>
  <si>
    <t>Elaborar el diagnóstico de la gestión documental electrónica y los sistemas de información</t>
  </si>
  <si>
    <t>Elaboración e Implementación del Programa de Documentos Electrónicos</t>
  </si>
  <si>
    <t>Implementar el Manual de Digitalización</t>
  </si>
  <si>
    <t>Realizar convenios con entidades educativas para apoyar la formación de los archivistas</t>
  </si>
  <si>
    <t>Elaborar alianzas con entidades gremiales para fortalecer la gestión archivística</t>
  </si>
  <si>
    <t>Implementar programa de Asesoría y Asistencia Técnica en Gestión Documental</t>
  </si>
  <si>
    <t xml:space="preserve">Plan de Conservación Documental </t>
  </si>
  <si>
    <t>Plan de Preservación Digital a Largo Plazo</t>
  </si>
  <si>
    <t>Restaurador de la Dirección de Gestión Documental</t>
  </si>
  <si>
    <t>Dirección de Gestión Documental</t>
  </si>
  <si>
    <t>Rollos de microfilmación migrados a formato digital</t>
  </si>
  <si>
    <t>Dirección de Gestión Documental y Dirección de Servicios Generales</t>
  </si>
  <si>
    <t>Dirección de Gestión Documental y Secretaría Seccional de Salud</t>
  </si>
  <si>
    <t>Depósitos de archivo adecuados y suficientes según la norma</t>
  </si>
  <si>
    <t>Sistema Integrado de Conservación - SIC</t>
  </si>
  <si>
    <t>Archivo Histórico de Antioquia</t>
  </si>
  <si>
    <t>Plan Especial de Manejo y Protección - PEMP para los documentos BIC-CDA</t>
  </si>
  <si>
    <t xml:space="preserve">Inexistencia del Sistema Integrado de Conservación / Preservación de la información </t>
  </si>
  <si>
    <t>Encuestas de Unidad Documental</t>
  </si>
  <si>
    <t>Cuadro de Clasificación Documental</t>
  </si>
  <si>
    <t>Tablas de Retención Documental</t>
  </si>
  <si>
    <t>Descripción de las series</t>
  </si>
  <si>
    <t>Documento que sustenta la valoración</t>
  </si>
  <si>
    <t>Listado de documentos electrónicos</t>
  </si>
  <si>
    <t>Listado de documentos reservados</t>
  </si>
  <si>
    <t>Archivos Organizados</t>
  </si>
  <si>
    <t>Inventarios naturales</t>
  </si>
  <si>
    <t>Historia Institucional</t>
  </si>
  <si>
    <t xml:space="preserve">Elaborar el Plan de Conservación Documental </t>
  </si>
  <si>
    <t>Elaborar el Plan de Preservación Digital a Largo Plazo</t>
  </si>
  <si>
    <t>Direcciones de Informática  y Gestión Documental</t>
  </si>
  <si>
    <t xml:space="preserve">Presupuestado en el Plan de Desarrollo </t>
  </si>
  <si>
    <t>Cuadros de clasificación documental por cada período</t>
  </si>
  <si>
    <t xml:space="preserve">
Implementación de expedientes electrónicos
</t>
  </si>
  <si>
    <t xml:space="preserve">Plan de Trabajo Archivístico Integral </t>
  </si>
  <si>
    <t>Archivos Organizados, aplicando la disposición final de las TVD</t>
  </si>
  <si>
    <t>Diagnóstico de la gestión documental electrónica y los sistemas de información</t>
  </si>
  <si>
    <t>Modelo de Requisitos Para la Gestión de Documentos electrónicos</t>
  </si>
  <si>
    <t>Sistema de Gestión de Documentos Electrónicos de Archivos</t>
  </si>
  <si>
    <t>Expedientes electrónicos conformados y en funcionamiento</t>
  </si>
  <si>
    <t>Manual de Digitalización implementado</t>
  </si>
  <si>
    <t>Fortalecimiento del acompañamiento a la gestión archivística de las entidades públicas del departamento</t>
  </si>
  <si>
    <t>Elaborar diagnóstico del estado de la gestión documental de entidades susceptibles de acompañamiento</t>
  </si>
  <si>
    <t>Apropiar recursos para capacitaciones, asesorías y acompañamiento a las entidades públicas del departamento</t>
  </si>
  <si>
    <t>Convenios y Alianzas con entidades educativas para apoyar la formación de los archivistas</t>
  </si>
  <si>
    <t>Alianzas y convenios con entidades gremiales para fortalecer la gestión archivística</t>
  </si>
  <si>
    <t xml:space="preserve"> Programa de Asesoría y Asistencia Técnica en Gestión Documental implementado</t>
  </si>
  <si>
    <t>Presupuesto apropiado  para capacitaciones, asesorías y acompañamiento a las entidades públicas del departamento</t>
  </si>
  <si>
    <t>Rollos Migrados</t>
  </si>
  <si>
    <t>Creciente</t>
  </si>
  <si>
    <t xml:space="preserve">Creciente </t>
  </si>
  <si>
    <t>Porcentaje Inventario Natural</t>
  </si>
  <si>
    <t xml:space="preserve">Porcentaje de Organización </t>
  </si>
  <si>
    <t>Porcentaje de Unidades que Transfirieron</t>
  </si>
  <si>
    <t>Porcentaje de Servidores Responsables de Archivos de Gestión Capacitados</t>
  </si>
  <si>
    <t>Porcentaje de metros transferidos al AHA anualmente</t>
  </si>
  <si>
    <t>Porcentaje de metros eliminados anualmente</t>
  </si>
  <si>
    <t xml:space="preserve"> Fortalecimiento del acompañamiento a la gestión archivística de las entidades públicas del departamento</t>
  </si>
  <si>
    <t xml:space="preserve">Corto plazo </t>
  </si>
  <si>
    <t xml:space="preserve">Mediano plazo </t>
  </si>
  <si>
    <t xml:space="preserve">Largo plazo  </t>
  </si>
  <si>
    <t>Plan 1</t>
  </si>
  <si>
    <t>Plan 4</t>
  </si>
  <si>
    <t>Plan 5</t>
  </si>
  <si>
    <t>Plan 2</t>
  </si>
  <si>
    <t>Plan 3</t>
  </si>
  <si>
    <t>Plan asociado</t>
  </si>
  <si>
    <t>Todos los planes</t>
  </si>
  <si>
    <t>Dotación de mobiliario</t>
  </si>
  <si>
    <t>Archivos Mejorados</t>
  </si>
  <si>
    <t>Documentos preservados</t>
  </si>
  <si>
    <t>Documentos restaurados</t>
  </si>
  <si>
    <t>Porcentaje de Unidades Asesoradas</t>
  </si>
  <si>
    <t>Total de Archivos de Gestión Inventariados / Total de Unidades Administrativas</t>
  </si>
  <si>
    <t xml:space="preserve">Porcentaje de Archivos de Gestión Inventariados </t>
  </si>
  <si>
    <t>Porcentaje de metros lineales del AHA Inventariados</t>
  </si>
  <si>
    <t>Metros lineales AHA Inventariados / Total de Metros Lineales del AHA</t>
  </si>
  <si>
    <t>Porcentaje de metros lineales del Archivo Central Inventariados</t>
  </si>
  <si>
    <t xml:space="preserve">Metros lineales  del Archivo Central Inventariados / Total de Metros Lineales del Archivo Central </t>
  </si>
  <si>
    <t>Asignación de Servidor Público responsable del Archivo de Gestión</t>
  </si>
  <si>
    <t>Capacitación en Organización de Archivos de Gestión</t>
  </si>
  <si>
    <t>Se puede gestionar sin costo con el SENA</t>
  </si>
  <si>
    <t>Adquisición de Mobiliario</t>
  </si>
  <si>
    <t>Sin fuente de financiación</t>
  </si>
  <si>
    <t>Mejora de condiciones de almacenamiento</t>
  </si>
  <si>
    <t>Contrato de migración</t>
  </si>
  <si>
    <t xml:space="preserve">Porcentaje de documentos digitalizados </t>
  </si>
  <si>
    <t>Total documentos digitalizados / Total de Documentos a Digitalizar</t>
  </si>
  <si>
    <t xml:space="preserve">Porcentaje de Expedientes Electrónicos </t>
  </si>
  <si>
    <t>ECONÓMICOS</t>
  </si>
  <si>
    <t>Secretaría General</t>
  </si>
  <si>
    <t>Personal capacitado para realizar las asesorías y capacitaciones a las entidades públicas del departamento</t>
  </si>
  <si>
    <t xml:space="preserve">Capacitación en Organización de Archivos </t>
  </si>
  <si>
    <t>Sin fuentes de financiación</t>
  </si>
  <si>
    <t>Apropiación de recursos para el funcionamiento del CDA</t>
  </si>
  <si>
    <t>Medicion semestral</t>
  </si>
  <si>
    <t>2018-2</t>
  </si>
  <si>
    <t>2019-1</t>
  </si>
  <si>
    <t>2019-2</t>
  </si>
  <si>
    <t>2020-1</t>
  </si>
  <si>
    <t>2020-2</t>
  </si>
  <si>
    <t>2021-1</t>
  </si>
  <si>
    <t>2021-2</t>
  </si>
  <si>
    <t>2022-1</t>
  </si>
  <si>
    <t>2022-2</t>
  </si>
  <si>
    <t>2023-1</t>
  </si>
  <si>
    <t>2023-2</t>
  </si>
  <si>
    <t>2024-1</t>
  </si>
  <si>
    <t>2024-2</t>
  </si>
  <si>
    <t>2025-1</t>
  </si>
  <si>
    <t>2025-2</t>
  </si>
  <si>
    <t>2026-1</t>
  </si>
  <si>
    <t>2026-2</t>
  </si>
  <si>
    <t>2027-1</t>
  </si>
  <si>
    <t>2027-2</t>
  </si>
  <si>
    <t>Migrar los Rollos de Microfilmación</t>
  </si>
  <si>
    <t>Mejorar las condiciones de almacenamiento</t>
  </si>
  <si>
    <t>Elaborar el Plan Especial de Manejo y Protección - PEMP para los documentos BIC-CDA Bienes de Interés Cultural de Carácter Documental Archivístico</t>
  </si>
  <si>
    <t>Implementar las Tablas de Valoración Documental</t>
  </si>
  <si>
    <t>Elaborar el Modelo de Requisitos para la Gestión de Documentos electrónicos - MOREQ</t>
  </si>
  <si>
    <t>Elaboración e Implementación de las Tablas de Valoración Documental</t>
  </si>
  <si>
    <t>MEDICION</t>
  </si>
  <si>
    <t>Porcentaje Instituciones Asesoradas Anualmente</t>
  </si>
  <si>
    <t>Ejecución Presupuestal Anual</t>
  </si>
  <si>
    <t>Porcentaje Instituciones Capacitadas Anualmente</t>
  </si>
  <si>
    <t>X</t>
  </si>
  <si>
    <t>Contratación del servicio de Digitalización</t>
  </si>
  <si>
    <t xml:space="preserve">
Elaborar la nueva versión de las Tablas de Retención Documental
</t>
  </si>
  <si>
    <t>Sin fuente de financiación
*Valor anual</t>
  </si>
  <si>
    <t>Recursos por gestionar</t>
  </si>
  <si>
    <t xml:space="preserve">FINANCIACIÓN: </t>
  </si>
  <si>
    <t>Número Rollos Migrados / Total de Rollos a Migrar</t>
  </si>
  <si>
    <t>Número de documentos restaurados / Total de Documentos que requieren restauración</t>
  </si>
  <si>
    <t>Número de documentos preservados / Total de Documentos que requieren ser preservados</t>
  </si>
  <si>
    <t>Porcentaje de Archivos de Gestión Organizados</t>
  </si>
  <si>
    <t>Parcial</t>
  </si>
  <si>
    <t xml:space="preserve"> Recursos por gestionar</t>
  </si>
  <si>
    <t>Presupuesto Ejecutado / Total de Presupuesto</t>
  </si>
  <si>
    <t>Número de Instituciones Asesoradas / Total de Instituciones a Asesorar</t>
  </si>
  <si>
    <t>Dificulta la recuperación, búsqueda y acceso a la información</t>
  </si>
  <si>
    <t>Falta de copias de seguridad de la información en soporte físico y microfilmado</t>
  </si>
  <si>
    <t>Dificultad para brindar capacitación</t>
  </si>
  <si>
    <t>Dificultad para dar cumplimiento al ciclo vital de los documentos (transferencias)</t>
  </si>
  <si>
    <t>Baja calificación de la gestión en los instrumentos de evaluación de la gestión (FURAG e IGA)</t>
  </si>
  <si>
    <t>Procesos deficientes</t>
  </si>
  <si>
    <t>Dificultad para cumplir metas y objetivos</t>
  </si>
  <si>
    <t>Falta de innovación y desarrollo</t>
  </si>
  <si>
    <t>La existencia de archivos en los diferentes municipios producidos en el ejercicio de la  función de la Gobernación, sin control.</t>
  </si>
  <si>
    <t>Los depósitos de archivo son insuficientes e inadecuados.</t>
  </si>
  <si>
    <t>Elaboración e implementación de Tablas de Valoración Documental</t>
  </si>
  <si>
    <t>Deterioro y pérdida de los documentos</t>
  </si>
  <si>
    <t>Pérdida de derechos de la población afectada por el conflicto</t>
  </si>
  <si>
    <t>Imposibilidad para brindar asistencia técnica</t>
  </si>
  <si>
    <t>Baja calificación de la gestión municipal en los instrumentos de evaluación de la gestión (FURAG e IGA)</t>
  </si>
  <si>
    <t>Deterioro y Pérdida de la información y del patrimonio documental en soporte electrónico</t>
  </si>
  <si>
    <t>La Gobernación de Antioquia propenderá por la preservación y administración de los archivos y la información, mediante la formulación del Sistema Integrado de Conservación, la implementación de las Tablas de Retención actualizadas y las Tablas de Valoración Documental, el fortalecimiento de la gestión documental electrónica; y el acompañamiento a la gestión documental de las entidades públicas del departamento.</t>
  </si>
  <si>
    <t>Elaboración e Implementación del Sistema Integrado de Conservación - SIC</t>
  </si>
  <si>
    <r>
      <t xml:space="preserve">Desactualización de las Tablas de Retención Documental / Administración de archivos </t>
    </r>
    <r>
      <rPr>
        <sz val="12"/>
        <color theme="1"/>
        <rFont val="Calibri"/>
        <family val="2"/>
      </rPr>
      <t>—</t>
    </r>
    <r>
      <rPr>
        <sz val="12"/>
        <color theme="1"/>
        <rFont val="Arial"/>
        <family val="2"/>
      </rPr>
      <t xml:space="preserve"> Acceso a la Información</t>
    </r>
  </si>
  <si>
    <t>Fortalecer la organización de los archivos de gestión de todas las unidades administrativas del CAD, Sedes Externas y Oficinas de la Secretaría de Salud y Agricultura ubicadas en los Municipios, mediante la implementación de las TRD</t>
  </si>
  <si>
    <t>Inexistencia de las Tablas de Valoración Documental / Administración de archivos — Acceso a la Información</t>
  </si>
  <si>
    <t xml:space="preserve">Débil gestión documental electrónica / Aspectos tecnológicos y de seguridad — Preservación de la información </t>
  </si>
  <si>
    <t>Contratación servicios profesionales de un restaurador</t>
  </si>
  <si>
    <r>
      <t>Nombre:</t>
    </r>
    <r>
      <rPr>
        <sz val="12"/>
        <color theme="1"/>
        <rFont val="Arial"/>
        <family val="2"/>
      </rPr>
      <t xml:space="preserve"> Elaboración e Implementación del Sistema Integrado de Conservación</t>
    </r>
  </si>
  <si>
    <r>
      <rPr>
        <b/>
        <sz val="12"/>
        <color theme="1"/>
        <rFont val="Arial"/>
        <family val="2"/>
      </rPr>
      <t>Responsable del Plan:</t>
    </r>
    <r>
      <rPr>
        <sz val="12"/>
        <color theme="1"/>
        <rFont val="Arial"/>
        <family val="2"/>
      </rPr>
      <t xml:space="preserve"> Dirección de Gestión Documental</t>
    </r>
  </si>
  <si>
    <r>
      <t xml:space="preserve">Objetivo General: </t>
    </r>
    <r>
      <rPr>
        <sz val="12"/>
        <color theme="1"/>
        <rFont val="Arial"/>
        <family val="2"/>
      </rPr>
      <t>Garantizar la conservación de los documentos y la información para su uso por la Gobernación y la Ciudadanía</t>
    </r>
    <r>
      <rPr>
        <b/>
        <sz val="12"/>
        <color theme="1"/>
        <rFont val="Arial"/>
        <family val="2"/>
      </rPr>
      <t xml:space="preserve">
</t>
    </r>
  </si>
  <si>
    <t>Número de Archivos Mejorados / Total de Archivos que requieren mejoramiento</t>
  </si>
  <si>
    <t xml:space="preserve">Número de Archivos que requieren mobiliario dotados / Total de Archivos con Necesidades de Dotación </t>
  </si>
  <si>
    <r>
      <t xml:space="preserve">Nombre: </t>
    </r>
    <r>
      <rPr>
        <sz val="12"/>
        <color theme="1"/>
        <rFont val="Arial"/>
        <family val="2"/>
      </rPr>
      <t>Actualización e Implementación de las Tablas de Retención Documental</t>
    </r>
  </si>
  <si>
    <r>
      <t xml:space="preserve">Objetivo General: </t>
    </r>
    <r>
      <rPr>
        <sz val="12"/>
        <color theme="1"/>
        <rFont val="Arial"/>
        <family val="2"/>
      </rPr>
      <t>Garantizar la correcta administración y organización de los archivos, y el Acceso a la Información</t>
    </r>
  </si>
  <si>
    <r>
      <rPr>
        <b/>
        <sz val="12"/>
        <color theme="1"/>
        <rFont val="Arial"/>
        <family val="2"/>
      </rPr>
      <t>Responsable del Plan:</t>
    </r>
    <r>
      <rPr>
        <sz val="12"/>
        <color theme="1"/>
        <rFont val="Arial"/>
        <family val="2"/>
      </rPr>
      <t xml:space="preserve"> Dirección de Gestión Documental y todas las Unidades Administrativas de la Gobernación.</t>
    </r>
  </si>
  <si>
    <r>
      <rPr>
        <b/>
        <sz val="12"/>
        <color theme="1"/>
        <rFont val="Arial"/>
        <family val="2"/>
      </rPr>
      <t>Alcance:</t>
    </r>
    <r>
      <rPr>
        <sz val="12"/>
        <color theme="1"/>
        <rFont val="Arial"/>
        <family val="2"/>
      </rPr>
      <t xml:space="preserve"> El programa de </t>
    </r>
    <r>
      <rPr>
        <i/>
        <sz val="12"/>
        <color theme="1"/>
        <rFont val="Arial"/>
        <family val="2"/>
      </rPr>
      <t>elaboración e implementación del Sistema Integrado de Conservación</t>
    </r>
    <r>
      <rPr>
        <sz val="12"/>
        <color theme="1"/>
        <rFont val="Arial"/>
        <family val="2"/>
      </rPr>
      <t xml:space="preserve"> comprenderá la elaboración de los siguientes productos: 
-Plan de Conservación Documental 
-Plan de Preservación Digital a Largo Plazo
-Migración de los Rollos de Microfilmación
-Mejora de las condiciones de almacenamiento
-Documento final del Sistema Integrado de Conservación - SIC
-Plan Especial de Manejo y Protección - PEMP para los documentos BIC-CDA Bienes de Interés Cultural de Carácter Documental Archivístico</t>
    </r>
  </si>
  <si>
    <r>
      <rPr>
        <b/>
        <sz val="12"/>
        <color theme="1"/>
        <rFont val="Arial"/>
        <family val="2"/>
      </rPr>
      <t>Alcance:</t>
    </r>
    <r>
      <rPr>
        <sz val="12"/>
        <color theme="1"/>
        <rFont val="Arial"/>
        <family val="2"/>
      </rPr>
      <t xml:space="preserve"> El programa de </t>
    </r>
    <r>
      <rPr>
        <i/>
        <sz val="12"/>
        <color theme="1"/>
        <rFont val="Arial"/>
        <family val="2"/>
      </rPr>
      <t>Actualización e Implementación de las Tablas de Retención Documental</t>
    </r>
    <r>
      <rPr>
        <sz val="12"/>
        <color theme="1"/>
        <rFont val="Arial"/>
        <family val="2"/>
      </rPr>
      <t xml:space="preserve"> tendrá como resultado la elaboración de los siguientes productos:
- Tablas de Retención Documental actualizadas, aprobadas y convalidadas.
- Organización de los archivos de gestión de todas las unidades administrativas  del CAD, Sedes Externas y Oficinas de la Secretaría de Salud y Agricultura ubicadas en los Municipios con las TRD.
- Inventarios documentales de la documentación custodiada en cada unidad administrativa, especificando los de Derechos Humanos o Derecho Internacional Humanitario</t>
    </r>
  </si>
  <si>
    <r>
      <rPr>
        <b/>
        <sz val="12"/>
        <color theme="1"/>
        <rFont val="Arial"/>
        <family val="2"/>
      </rPr>
      <t>Fecha final:</t>
    </r>
    <r>
      <rPr>
        <sz val="12"/>
        <color theme="1"/>
        <rFont val="Arial"/>
        <family val="2"/>
      </rPr>
      <t xml:space="preserve"> 31/12/2027</t>
    </r>
  </si>
  <si>
    <r>
      <rPr>
        <b/>
        <sz val="12"/>
        <color theme="1"/>
        <rFont val="Arial"/>
        <family val="2"/>
      </rPr>
      <t>Fecha Inicial:</t>
    </r>
    <r>
      <rPr>
        <sz val="12"/>
        <color theme="1"/>
        <rFont val="Arial"/>
        <family val="2"/>
      </rPr>
      <t xml:space="preserve"> 02/01/2019 </t>
    </r>
  </si>
  <si>
    <r>
      <rPr>
        <b/>
        <sz val="12"/>
        <color theme="1"/>
        <rFont val="Arial"/>
        <family val="2"/>
      </rPr>
      <t xml:space="preserve">Fecha Inicial: </t>
    </r>
    <r>
      <rPr>
        <sz val="12"/>
        <color theme="1"/>
        <rFont val="Arial"/>
        <family val="2"/>
      </rPr>
      <t xml:space="preserve">03/07/2018 </t>
    </r>
  </si>
  <si>
    <r>
      <rPr>
        <b/>
        <sz val="12"/>
        <color theme="1"/>
        <rFont val="Arial"/>
        <family val="2"/>
      </rPr>
      <t>Fecha final:</t>
    </r>
    <r>
      <rPr>
        <sz val="12"/>
        <color theme="1"/>
        <rFont val="Arial"/>
        <family val="2"/>
      </rPr>
      <t xml:space="preserve"> 31/12/2025</t>
    </r>
  </si>
  <si>
    <t>Comité Interno de Archivo y Archivo General de la Nación</t>
  </si>
  <si>
    <t>Acto Administrativo de Aprobación</t>
  </si>
  <si>
    <t>Acuerdo de Convalidación</t>
  </si>
  <si>
    <t>Acta del Comité Interno de Archivo</t>
  </si>
  <si>
    <t>Lidera: Dirección de Gestión Documental
Ejecuta: Secretaría de Gestión Humana y Desarrollo Organizacional, y
Todas las unidades administrativas</t>
  </si>
  <si>
    <t>Inventarios Documentales</t>
  </si>
  <si>
    <t>Servidores públicos capacitados</t>
  </si>
  <si>
    <t>Servidores públicos certificado en NCL</t>
  </si>
  <si>
    <t>La Dirección de Gestión Documental emite las políticas y procedimientos para la organización y todas las unidades administrativas ejecutan. 
La Secretaría de Gestión Humana y Desarrollo Organizacional es la responsable de capacitar y certificar la NCL</t>
  </si>
  <si>
    <t>Número de Archivos de Gestión Organizados / Número total de Archivos de Gestión</t>
  </si>
  <si>
    <t>Número de Unidades que Transfirieron / Número total de Unidades Administrativas</t>
  </si>
  <si>
    <t>Número de Unidades Asesoradas / Número total de Unidades Administrativas</t>
  </si>
  <si>
    <t>Responsables de Archivos de Gestión Capacitados / Número total Servidores Responsables de Archivos</t>
  </si>
  <si>
    <t xml:space="preserve">Porcentaje de Servidores Certificado en Norma de Competencia Laboral - NCL en Archivos de Gestión </t>
  </si>
  <si>
    <t>FINANCIACION:</t>
  </si>
  <si>
    <t>En cumplimiento del Acuerdo AGN 42 de 2002 y Decreto Departamental 3217 de 2012, artículo 66.
* Valor mensual</t>
  </si>
  <si>
    <t>Certificación en Norma de Competencia Laboral - NCL en Organización de Archivos de Gestión</t>
  </si>
  <si>
    <t>Contratación servicios para Actualización de TRD</t>
  </si>
  <si>
    <r>
      <t xml:space="preserve">Nombre: </t>
    </r>
    <r>
      <rPr>
        <sz val="12"/>
        <color theme="1"/>
        <rFont val="Arial"/>
        <family val="2"/>
      </rPr>
      <t>Elaboración e Implementación de las Tablas de Valoración Documental</t>
    </r>
  </si>
  <si>
    <r>
      <t xml:space="preserve">Objetivo General: </t>
    </r>
    <r>
      <rPr>
        <sz val="12"/>
        <color theme="1"/>
        <rFont val="Arial"/>
        <family val="2"/>
      </rPr>
      <t>Garantizar la correcta administración, valoración, organización y conservación de los archivos</t>
    </r>
  </si>
  <si>
    <r>
      <rPr>
        <b/>
        <sz val="12"/>
        <color theme="1"/>
        <rFont val="Arial"/>
        <family val="2"/>
      </rPr>
      <t xml:space="preserve">Fecha Inicial: </t>
    </r>
    <r>
      <rPr>
        <sz val="12"/>
        <color theme="1"/>
        <rFont val="Arial"/>
        <family val="2"/>
      </rPr>
      <t xml:space="preserve">02/01/2019 </t>
    </r>
  </si>
  <si>
    <t>Diagnóstico Integral de Archivos</t>
  </si>
  <si>
    <t>Tabla de Valoración Documental por cada período</t>
  </si>
  <si>
    <t>Número metros Inventariado / Número total de Metros</t>
  </si>
  <si>
    <t xml:space="preserve">Número metros Organizados / Número total de Metros </t>
  </si>
  <si>
    <t>Número metros eliminados anualmente / Número total de Metros a eliminar anualmente del Fondo Acumulado</t>
  </si>
  <si>
    <t>Número metros Transferidos anualmente / Número total de Metros a Transferir anualmente del Fondo Acumulado</t>
  </si>
  <si>
    <t>FINANCIACIÓN:</t>
  </si>
  <si>
    <t>Contratación servicios para Elaboración de TVD</t>
  </si>
  <si>
    <t>Contratación  para Implementación de TVD</t>
  </si>
  <si>
    <r>
      <rPr>
        <b/>
        <sz val="12"/>
        <color theme="1"/>
        <rFont val="Arial"/>
        <family val="2"/>
      </rPr>
      <t>Alcance:</t>
    </r>
    <r>
      <rPr>
        <sz val="12"/>
        <color theme="1"/>
        <rFont val="Arial"/>
        <family val="2"/>
      </rPr>
      <t xml:space="preserve">  El programa de </t>
    </r>
    <r>
      <rPr>
        <i/>
        <sz val="12"/>
        <color theme="1"/>
        <rFont val="Arial"/>
        <family val="2"/>
      </rPr>
      <t>elaboración e implementación de las Tablas de Valoración Documental</t>
    </r>
    <r>
      <rPr>
        <sz val="12"/>
        <color theme="1"/>
        <rFont val="Arial"/>
        <family val="2"/>
      </rPr>
      <t xml:space="preserve"> abarca la entrega de los siguientes productos:
-Tablas de Valoración Documental Elaboradas
-Tablas de Valoración Documental aprobadas
-Tablas de Valoración Documental Convalidadas 
-Aplicación de las Tablas de Valoración Documental</t>
    </r>
  </si>
  <si>
    <r>
      <t xml:space="preserve">Nombre: </t>
    </r>
    <r>
      <rPr>
        <sz val="12"/>
        <color theme="1"/>
        <rFont val="Arial"/>
        <family val="2"/>
      </rPr>
      <t>Elaboración e Implementación del Programa de Documentos Electrónicos</t>
    </r>
  </si>
  <si>
    <r>
      <rPr>
        <b/>
        <sz val="12"/>
        <color theme="1"/>
        <rFont val="Arial"/>
        <family val="2"/>
      </rPr>
      <t>Responsable del Plan:</t>
    </r>
    <r>
      <rPr>
        <sz val="12"/>
        <color theme="1"/>
        <rFont val="Arial"/>
        <family val="2"/>
      </rPr>
      <t xml:space="preserve"> Dirección de Informática y Gestión Documental</t>
    </r>
  </si>
  <si>
    <r>
      <t xml:space="preserve">Objetivo General: </t>
    </r>
    <r>
      <rPr>
        <sz val="12"/>
        <color theme="1"/>
        <rFont val="Arial"/>
        <family val="2"/>
      </rPr>
      <t xml:space="preserve">Implementar el manejo de documentos electrónicos en la Gobernación de Antioquia, con el fin de disminuir el uso del papel y mejorar el trámite y la disponibilidad de la información. </t>
    </r>
  </si>
  <si>
    <r>
      <rPr>
        <b/>
        <sz val="12"/>
        <color theme="1"/>
        <rFont val="Arial"/>
        <family val="2"/>
      </rPr>
      <t>Alcance:</t>
    </r>
    <r>
      <rPr>
        <sz val="12"/>
        <color theme="1"/>
        <rFont val="Arial"/>
        <family val="2"/>
      </rPr>
      <t xml:space="preserve"> El plan de </t>
    </r>
    <r>
      <rPr>
        <i/>
        <sz val="12"/>
        <color theme="1"/>
        <rFont val="Arial"/>
        <family val="2"/>
      </rPr>
      <t>Elaboración e Implementación del Programa de Documentos Electrónicos</t>
    </r>
    <r>
      <rPr>
        <sz val="12"/>
        <color theme="1"/>
        <rFont val="Arial"/>
        <family val="2"/>
      </rPr>
      <t xml:space="preserve"> tendrá los siguientes entregables:
-Diagnóstico de la gestión documental electrónica y los sistemas de información
-Modelo de Requisitos Para la Gestión de Documentos electrónicos - MOREQ 
-Sistema de Gestión de Documentos Electrónicos de Archivos que facilite la preservación
-Expedientes electrónicos conformados y en funcionamiento
-Manual de Digitalización implementado</t>
    </r>
  </si>
  <si>
    <t>Dirección de Informática y de Gestión Documental</t>
  </si>
  <si>
    <t>Elaborar el Modelo de Requisitos Para la Gestión de Documentos electrónicos - MOREQ</t>
  </si>
  <si>
    <t>Lideran: Dirección de Informática y de Gestión Documental
Ejecutan: Todas las Unidades Administrativas</t>
  </si>
  <si>
    <t>HUMANO</t>
  </si>
  <si>
    <t>SERVICIOS</t>
  </si>
  <si>
    <t>Adquisición de un Sistema de Gestión de Documentos Electrónicos de Archivos - SGDEA</t>
  </si>
  <si>
    <t>Número de Expedientes Electrónicos Implementados / Total Expedientes Electrónicos a Implementar</t>
  </si>
  <si>
    <r>
      <t xml:space="preserve">Nombre: </t>
    </r>
    <r>
      <rPr>
        <sz val="12"/>
        <color theme="1"/>
        <rFont val="Arial"/>
        <family val="2"/>
      </rPr>
      <t>Fortalecimiento del acompañamiento a la gestión archivística de las entidades públicas del departamento</t>
    </r>
  </si>
  <si>
    <r>
      <t xml:space="preserve">Objetivo General: </t>
    </r>
    <r>
      <rPr>
        <sz val="12"/>
        <color theme="1"/>
        <rFont val="Arial"/>
        <family val="2"/>
      </rPr>
      <t>Garantizar el cumplimiento de las funciones del Consejo Departamental de Archivos</t>
    </r>
  </si>
  <si>
    <r>
      <rPr>
        <b/>
        <sz val="12"/>
        <color theme="1"/>
        <rFont val="Arial"/>
        <family val="2"/>
      </rPr>
      <t>Alcance:</t>
    </r>
    <r>
      <rPr>
        <sz val="12"/>
        <color theme="1"/>
        <rFont val="Arial"/>
        <family val="2"/>
      </rPr>
      <t xml:space="preserve"> El plan de </t>
    </r>
    <r>
      <rPr>
        <i/>
        <sz val="12"/>
        <color theme="1"/>
        <rFont val="Arial"/>
        <family val="2"/>
      </rPr>
      <t>Fortalecimiento del acompañamiento a la gestión archivística de las entidades públicas del departamento</t>
    </r>
    <r>
      <rPr>
        <sz val="12"/>
        <color theme="1"/>
        <rFont val="Arial"/>
        <family val="2"/>
      </rPr>
      <t xml:space="preserve"> tendrá como resultado los siguientes productos: 
-Diagnóstico del estado de la gestión documental de entidades susceptibles de acompañamiento
-Convenios con entidades educativas para apoyar la formación de los archivistas
-Alianzas con entidades gremiales para fortalecer la gestión archivística
-Programa de Asesoría y Asistencia Técnica en Gestión Documental implementado
-Recursos para capacitaciones, asesorías y acompañamiento a las entidades públicas del departamento</t>
    </r>
  </si>
  <si>
    <r>
      <rPr>
        <b/>
        <sz val="12"/>
        <color theme="1"/>
        <rFont val="Arial"/>
        <family val="2"/>
      </rPr>
      <t>Responsable del Plan:</t>
    </r>
    <r>
      <rPr>
        <sz val="12"/>
        <color theme="1"/>
        <rFont val="Arial"/>
        <family val="2"/>
      </rPr>
      <t xml:space="preserve"> Secretaría General y Dirección de Gestión Documental</t>
    </r>
  </si>
  <si>
    <t>Diagnóstico del estado de la gestión documental de entidades susceptibles de acompañamiento</t>
  </si>
  <si>
    <t>Número de Instituciones Capacitadas / Total de Instituciones a Capacitar</t>
  </si>
  <si>
    <t>Certificación en Normas de Competencia Laboral - NCL de Gestión Documental</t>
  </si>
  <si>
    <t>Plan</t>
  </si>
  <si>
    <t>Tiempo</t>
  </si>
  <si>
    <t>Elaboración e Implementación del Sistema Integrado de Conservación</t>
  </si>
  <si>
    <t>Contrato de almacenamiento</t>
  </si>
  <si>
    <t xml:space="preserve"> Servidores Certificado en Norma de Competencia Laboral - NCL en Archivos de Gestión / Número total Servidores Responsables de Archivos</t>
  </si>
  <si>
    <t>Se presupuestó en el Plan de Desarrollo la Aplicación de TVD</t>
  </si>
  <si>
    <t>RESPONSABLE</t>
  </si>
  <si>
    <t>FECHA DE INICIO</t>
  </si>
  <si>
    <t>FECHA FINAL</t>
  </si>
  <si>
    <t>ENTREGABLE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</si>
</sst>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\ #,##0;[Red]\-&quot;$&quot;\ #,##0"/>
    <numFmt numFmtId="164" formatCode="&quot;$&quot;\ #,##0_);[Red]\(&quot;$&quot;\ #,##0\)"/>
    <numFmt numFmtId="165" formatCode="dd/mm/yyyy;@"/>
  </numFmts>
  <fonts count="1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sz val="12"/>
      <color theme="0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</font>
    <font>
      <u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 applyNumberFormat="0" applyFill="0" applyBorder="0" applyAlignment="0" applyProtection="0"/>
  </cellStyleXfs>
  <cellXfs count="293">
    <xf numFmtId="0" fontId="0" fillId="0" borderId="0" xfId="0"/>
    <xf numFmtId="0" fontId="0" fillId="2" borderId="0" xfId="0" applyFill="1"/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5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5" fillId="0" borderId="9" xfId="1" applyFont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7" fillId="0" borderId="0" xfId="0" applyFont="1"/>
    <xf numFmtId="0" fontId="8" fillId="2" borderId="7" xfId="2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6" fillId="2" borderId="0" xfId="0" applyFont="1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1" fillId="5" borderId="29" xfId="0" applyFont="1" applyFill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0" fontId="0" fillId="2" borderId="0" xfId="0" applyFont="1" applyFill="1" applyAlignment="1">
      <alignment horizontal="center"/>
    </xf>
    <xf numFmtId="6" fontId="0" fillId="2" borderId="0" xfId="0" applyNumberForma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" fillId="2" borderId="12" xfId="0" applyFont="1" applyFill="1" applyBorder="1" applyAlignment="1">
      <alignment wrapText="1"/>
    </xf>
    <xf numFmtId="0" fontId="2" fillId="2" borderId="27" xfId="0" applyFont="1" applyFill="1" applyBorder="1" applyAlignment="1">
      <alignment wrapText="1"/>
    </xf>
    <xf numFmtId="0" fontId="2" fillId="2" borderId="15" xfId="0" applyFont="1" applyFill="1" applyBorder="1" applyAlignment="1">
      <alignment wrapText="1"/>
    </xf>
    <xf numFmtId="0" fontId="2" fillId="2" borderId="22" xfId="0" applyFont="1" applyFill="1" applyBorder="1" applyAlignment="1">
      <alignment wrapText="1"/>
    </xf>
    <xf numFmtId="0" fontId="2" fillId="2" borderId="23" xfId="0" applyFont="1" applyFill="1" applyBorder="1" applyAlignment="1">
      <alignment wrapText="1"/>
    </xf>
    <xf numFmtId="9" fontId="2" fillId="2" borderId="12" xfId="0" applyNumberFormat="1" applyFont="1" applyFill="1" applyBorder="1" applyAlignment="1">
      <alignment horizontal="center" vertical="top" wrapText="1"/>
    </xf>
    <xf numFmtId="9" fontId="2" fillId="2" borderId="15" xfId="0" applyNumberFormat="1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vertical="center" wrapText="1"/>
    </xf>
    <xf numFmtId="9" fontId="6" fillId="2" borderId="12" xfId="0" applyNumberFormat="1" applyFont="1" applyFill="1" applyBorder="1" applyAlignment="1">
      <alignment horizontal="center" vertical="top" wrapText="1"/>
    </xf>
    <xf numFmtId="9" fontId="6" fillId="2" borderId="15" xfId="0" applyNumberFormat="1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9" fontId="6" fillId="2" borderId="22" xfId="0" applyNumberFormat="1" applyFont="1" applyFill="1" applyBorder="1" applyAlignment="1">
      <alignment horizontal="center" vertical="center" wrapText="1"/>
    </xf>
    <xf numFmtId="9" fontId="6" fillId="2" borderId="40" xfId="0" applyNumberFormat="1" applyFont="1" applyFill="1" applyBorder="1" applyAlignment="1">
      <alignment horizontal="center" vertical="center" wrapText="1"/>
    </xf>
    <xf numFmtId="9" fontId="6" fillId="2" borderId="18" xfId="0" applyNumberFormat="1" applyFont="1" applyFill="1" applyBorder="1" applyAlignment="1">
      <alignment horizontal="center" vertical="center" wrapText="1"/>
    </xf>
    <xf numFmtId="9" fontId="6" fillId="2" borderId="41" xfId="0" applyNumberFormat="1" applyFont="1" applyFill="1" applyBorder="1" applyAlignment="1">
      <alignment horizontal="center" vertical="center" wrapText="1"/>
    </xf>
    <xf numFmtId="9" fontId="6" fillId="2" borderId="29" xfId="0" applyNumberFormat="1" applyFont="1" applyFill="1" applyBorder="1" applyAlignment="1">
      <alignment horizontal="center" vertical="center" wrapText="1"/>
    </xf>
    <xf numFmtId="9" fontId="6" fillId="2" borderId="0" xfId="0" applyNumberFormat="1" applyFont="1" applyFill="1" applyBorder="1" applyAlignment="1">
      <alignment horizontal="center" vertical="center" wrapText="1"/>
    </xf>
    <xf numFmtId="9" fontId="6" fillId="2" borderId="23" xfId="0" applyNumberFormat="1" applyFont="1" applyFill="1" applyBorder="1" applyAlignment="1">
      <alignment horizontal="center" vertical="center" wrapText="1"/>
    </xf>
    <xf numFmtId="9" fontId="6" fillId="2" borderId="46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9" fontId="6" fillId="2" borderId="27" xfId="0" applyNumberFormat="1" applyFont="1" applyFill="1" applyBorder="1" applyAlignment="1">
      <alignment horizontal="center" vertical="center" wrapText="1"/>
    </xf>
    <xf numFmtId="9" fontId="6" fillId="2" borderId="12" xfId="0" applyNumberFormat="1" applyFont="1" applyFill="1" applyBorder="1" applyAlignment="1">
      <alignment horizontal="center" vertical="center" wrapText="1"/>
    </xf>
    <xf numFmtId="9" fontId="6" fillId="2" borderId="15" xfId="0" applyNumberFormat="1" applyFont="1" applyFill="1" applyBorder="1" applyAlignment="1">
      <alignment horizontal="center" vertical="center" wrapText="1"/>
    </xf>
    <xf numFmtId="9" fontId="6" fillId="2" borderId="2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9" fontId="6" fillId="2" borderId="15" xfId="0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0" fontId="5" fillId="0" borderId="14" xfId="1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justify" vertical="center" wrapText="1"/>
    </xf>
    <xf numFmtId="0" fontId="6" fillId="2" borderId="14" xfId="0" applyFont="1" applyFill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22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justify" vertical="center" wrapText="1"/>
    </xf>
    <xf numFmtId="0" fontId="6" fillId="2" borderId="15" xfId="0" applyFont="1" applyFill="1" applyBorder="1" applyAlignment="1">
      <alignment horizontal="justify" vertical="center" wrapText="1"/>
    </xf>
    <xf numFmtId="0" fontId="6" fillId="2" borderId="12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27" xfId="0" applyFont="1" applyBorder="1" applyAlignment="1">
      <alignment wrapText="1"/>
    </xf>
    <xf numFmtId="0" fontId="6" fillId="2" borderId="15" xfId="0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2" fillId="4" borderId="38" xfId="0" applyFont="1" applyFill="1" applyBorder="1" applyAlignment="1">
      <alignment horizontal="center" vertical="center" wrapText="1"/>
    </xf>
    <xf numFmtId="0" fontId="12" fillId="4" borderId="35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9" fillId="2" borderId="36" xfId="2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/>
    </xf>
    <xf numFmtId="0" fontId="13" fillId="7" borderId="19" xfId="0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 wrapText="1"/>
    </xf>
    <xf numFmtId="0" fontId="12" fillId="4" borderId="48" xfId="0" applyFont="1" applyFill="1" applyBorder="1" applyAlignment="1">
      <alignment horizontal="center" vertical="center" wrapText="1"/>
    </xf>
    <xf numFmtId="0" fontId="12" fillId="4" borderId="49" xfId="0" applyFont="1" applyFill="1" applyBorder="1" applyAlignment="1">
      <alignment horizontal="center" vertical="center" wrapText="1"/>
    </xf>
    <xf numFmtId="0" fontId="12" fillId="4" borderId="50" xfId="0" applyFont="1" applyFill="1" applyBorder="1" applyAlignment="1">
      <alignment horizontal="center" vertical="center" wrapText="1"/>
    </xf>
    <xf numFmtId="0" fontId="12" fillId="4" borderId="51" xfId="0" applyFont="1" applyFill="1" applyBorder="1" applyAlignment="1">
      <alignment horizontal="center" vertical="center" wrapText="1"/>
    </xf>
    <xf numFmtId="0" fontId="12" fillId="4" borderId="5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9" fillId="0" borderId="6" xfId="2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14" fontId="6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9" fontId="6" fillId="2" borderId="22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9" fontId="6" fillId="2" borderId="27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10" fillId="2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6" fontId="6" fillId="2" borderId="1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vertical="center" wrapText="1"/>
    </xf>
    <xf numFmtId="0" fontId="6" fillId="2" borderId="27" xfId="0" applyFont="1" applyFill="1" applyBorder="1" applyAlignment="1">
      <alignment horizontal="left" vertical="center" wrapText="1"/>
    </xf>
    <xf numFmtId="165" fontId="6" fillId="2" borderId="27" xfId="0" applyNumberFormat="1" applyFont="1" applyFill="1" applyBorder="1" applyAlignment="1">
      <alignment horizontal="center" vertical="center"/>
    </xf>
    <xf numFmtId="14" fontId="6" fillId="2" borderId="27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wrapText="1"/>
    </xf>
    <xf numFmtId="6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10" fillId="2" borderId="7" xfId="0" applyFont="1" applyFill="1" applyBorder="1" applyAlignment="1">
      <alignment horizontal="center" vertical="center"/>
    </xf>
    <xf numFmtId="164" fontId="6" fillId="2" borderId="2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8" borderId="7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3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6" fontId="10" fillId="2" borderId="27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2" fillId="4" borderId="39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justify" vertical="center" wrapText="1"/>
    </xf>
    <xf numFmtId="0" fontId="11" fillId="2" borderId="20" xfId="0" applyFont="1" applyFill="1" applyBorder="1" applyAlignment="1">
      <alignment horizontal="justify" vertical="center" wrapText="1"/>
    </xf>
    <xf numFmtId="0" fontId="11" fillId="2" borderId="17" xfId="0" applyFont="1" applyFill="1" applyBorder="1" applyAlignment="1">
      <alignment horizontal="justify" vertical="center" wrapText="1"/>
    </xf>
    <xf numFmtId="0" fontId="11" fillId="2" borderId="24" xfId="0" applyFont="1" applyFill="1" applyBorder="1" applyAlignment="1">
      <alignment horizontal="justify" vertical="center" wrapText="1"/>
    </xf>
    <xf numFmtId="0" fontId="11" fillId="2" borderId="0" xfId="0" applyFont="1" applyFill="1" applyBorder="1" applyAlignment="1">
      <alignment horizontal="justify" vertical="center" wrapText="1"/>
    </xf>
    <xf numFmtId="0" fontId="11" fillId="2" borderId="4" xfId="0" applyFont="1" applyFill="1" applyBorder="1" applyAlignment="1">
      <alignment horizontal="justify" vertical="center" wrapText="1"/>
    </xf>
    <xf numFmtId="0" fontId="11" fillId="2" borderId="7" xfId="0" applyFont="1" applyFill="1" applyBorder="1" applyAlignment="1">
      <alignment horizontal="justify" vertical="center" wrapText="1"/>
    </xf>
    <xf numFmtId="0" fontId="11" fillId="2" borderId="18" xfId="0" applyFont="1" applyFill="1" applyBorder="1" applyAlignment="1">
      <alignment horizontal="justify" vertical="center" wrapText="1"/>
    </xf>
    <xf numFmtId="0" fontId="11" fillId="2" borderId="3" xfId="0" applyFont="1" applyFill="1" applyBorder="1" applyAlignment="1">
      <alignment horizontal="justify" vertical="center" wrapText="1"/>
    </xf>
    <xf numFmtId="0" fontId="10" fillId="0" borderId="21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54" xfId="0" applyFont="1" applyFill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2" borderId="54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10" fillId="2" borderId="21" xfId="0" applyFont="1" applyFill="1" applyBorder="1" applyAlignment="1">
      <alignment horizontal="center" wrapText="1"/>
    </xf>
    <xf numFmtId="0" fontId="10" fillId="2" borderId="20" xfId="0" applyFont="1" applyFill="1" applyBorder="1" applyAlignment="1">
      <alignment horizontal="center" wrapText="1"/>
    </xf>
    <xf numFmtId="0" fontId="10" fillId="2" borderId="17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55" xfId="0" applyFont="1" applyFill="1" applyBorder="1" applyAlignment="1">
      <alignment horizontal="center"/>
    </xf>
    <xf numFmtId="0" fontId="10" fillId="2" borderId="56" xfId="0" applyFont="1" applyFill="1" applyBorder="1" applyAlignment="1">
      <alignment horizontal="center"/>
    </xf>
    <xf numFmtId="0" fontId="10" fillId="2" borderId="57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/>
    </xf>
    <xf numFmtId="14" fontId="6" fillId="2" borderId="25" xfId="0" applyNumberFormat="1" applyFont="1" applyFill="1" applyBorder="1" applyAlignment="1">
      <alignment horizontal="center" vertical="center"/>
    </xf>
    <xf numFmtId="14" fontId="6" fillId="2" borderId="27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25" xfId="0" applyNumberFormat="1" applyFont="1" applyFill="1" applyBorder="1" applyAlignment="1">
      <alignment horizontal="center" vertical="center"/>
    </xf>
    <xf numFmtId="165" fontId="6" fillId="2" borderId="2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165" fontId="6" fillId="2" borderId="5" xfId="0" applyNumberFormat="1" applyFont="1" applyFill="1" applyBorder="1" applyAlignment="1">
      <alignment horizontal="center" vertical="center" wrapText="1"/>
    </xf>
    <xf numFmtId="165" fontId="6" fillId="2" borderId="25" xfId="0" applyNumberFormat="1" applyFont="1" applyFill="1" applyBorder="1" applyAlignment="1">
      <alignment horizontal="center" vertical="center" wrapText="1"/>
    </xf>
    <xf numFmtId="165" fontId="6" fillId="2" borderId="27" xfId="0" applyNumberFormat="1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 wrapText="1"/>
    </xf>
    <xf numFmtId="14" fontId="6" fillId="2" borderId="25" xfId="0" applyNumberFormat="1" applyFont="1" applyFill="1" applyBorder="1" applyAlignment="1">
      <alignment horizontal="center" vertical="center" wrapText="1"/>
    </xf>
    <xf numFmtId="14" fontId="6" fillId="2" borderId="27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" xfId="0" applyFont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center" wrapText="1"/>
    </xf>
    <xf numFmtId="9" fontId="2" fillId="2" borderId="27" xfId="0" applyNumberFormat="1" applyFont="1" applyFill="1" applyBorder="1" applyAlignment="1">
      <alignment horizont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9" fontId="6" fillId="2" borderId="27" xfId="0" applyNumberFormat="1" applyFont="1" applyFill="1" applyBorder="1" applyAlignment="1">
      <alignment horizontal="center" vertical="center" wrapText="1"/>
    </xf>
    <xf numFmtId="9" fontId="6" fillId="2" borderId="12" xfId="0" applyNumberFormat="1" applyFont="1" applyFill="1" applyBorder="1" applyAlignment="1">
      <alignment horizontal="center" vertical="center" wrapText="1"/>
    </xf>
    <xf numFmtId="9" fontId="6" fillId="2" borderId="15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9" fontId="2" fillId="2" borderId="20" xfId="0" applyNumberFormat="1" applyFont="1" applyFill="1" applyBorder="1" applyAlignment="1">
      <alignment horizontal="center" wrapText="1"/>
    </xf>
    <xf numFmtId="9" fontId="2" fillId="2" borderId="18" xfId="0" applyNumberFormat="1" applyFont="1" applyFill="1" applyBorder="1" applyAlignment="1">
      <alignment horizontal="center" wrapText="1"/>
    </xf>
    <xf numFmtId="0" fontId="10" fillId="3" borderId="17" xfId="0" applyFont="1" applyFill="1" applyBorder="1" applyAlignment="1">
      <alignment horizontal="center" vertical="center" wrapText="1"/>
    </xf>
    <xf numFmtId="9" fontId="6" fillId="2" borderId="25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222"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Rollos Migrados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7-45D6-B78C-CA86F2071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871744"/>
        <c:axId val="77881728"/>
      </c:barChart>
      <c:catAx>
        <c:axId val="7787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7881728"/>
        <c:crosses val="autoZero"/>
        <c:auto val="1"/>
        <c:lblAlgn val="ctr"/>
        <c:lblOffset val="100"/>
        <c:noMultiLvlLbl val="0"/>
      </c:catAx>
      <c:valAx>
        <c:axId val="7788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78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Porcentaje Unidades</a:t>
            </a:r>
            <a:r>
              <a:rPr lang="es-CO" b="1" baseline="0"/>
              <a:t> que Transfieren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MEDICION'!$E$2:$I$2</c:f>
              <c:strCache>
                <c:ptCount val="5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</c:strCache>
            </c:strRef>
          </c:cat>
          <c:val>
            <c:numRef>
              <c:f>'HERRAMIENTA DE MEDICION'!$E$15:$I$15</c:f>
              <c:numCache>
                <c:formatCode>0%</c:formatCode>
                <c:ptCount val="5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9-468A-8F37-5FBCC3619AB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MEDICION'!$E$2:$I$2</c:f>
              <c:strCache>
                <c:ptCount val="5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</c:strCache>
              <c:extLst xmlns:c15="http://schemas.microsoft.com/office/drawing/2012/chart"/>
            </c:strRef>
          </c:cat>
          <c:val>
            <c:numRef>
              <c:f>'HERRAMIENTA DE MEDICION'!$E$16:$I$16</c:f>
              <c:numCache>
                <c:formatCode>0%</c:formatCode>
                <c:ptCount val="5"/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5D9-468A-8F37-5FBCC3619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794752"/>
        <c:axId val="82804736"/>
        <c:extLst/>
      </c:barChart>
      <c:catAx>
        <c:axId val="8279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2804736"/>
        <c:crosses val="autoZero"/>
        <c:auto val="1"/>
        <c:lblAlgn val="ctr"/>
        <c:lblOffset val="100"/>
        <c:noMultiLvlLbl val="0"/>
      </c:catAx>
      <c:valAx>
        <c:axId val="8280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279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Porcentaje</a:t>
            </a:r>
            <a:r>
              <a:rPr lang="es-CO" b="1" baseline="0"/>
              <a:t> de Unidades Asesoradas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MEDICION'!$E$2:$G$2</c:f>
              <c:strCache>
                <c:ptCount val="3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</c:strCache>
            </c:strRef>
          </c:cat>
          <c:val>
            <c:numRef>
              <c:f>'HERRAMIENTA DE MEDICION'!$E$17:$G$17</c:f>
              <c:numCache>
                <c:formatCode>0%</c:formatCode>
                <c:ptCount val="3"/>
                <c:pt idx="0">
                  <c:v>0.6</c:v>
                </c:pt>
                <c:pt idx="1">
                  <c:v>0.8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F3-4D2B-B002-BD4530F85E7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MEDICION'!$E$2:$G$2</c:f>
              <c:strCache>
                <c:ptCount val="3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</c:strCache>
              <c:extLst xmlns:c15="http://schemas.microsoft.com/office/drawing/2012/chart"/>
            </c:strRef>
          </c:cat>
          <c:val>
            <c:numRef>
              <c:f>'HERRAMIENTA DE MEDICION'!$E$18:$G$18</c:f>
              <c:numCache>
                <c:formatCode>0%</c:formatCode>
                <c:ptCount val="3"/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BF3-4D2B-B002-BD4530F85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661952"/>
        <c:axId val="81663488"/>
        <c:extLst/>
      </c:barChart>
      <c:catAx>
        <c:axId val="8166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663488"/>
        <c:crosses val="autoZero"/>
        <c:auto val="1"/>
        <c:lblAlgn val="ctr"/>
        <c:lblOffset val="100"/>
        <c:noMultiLvlLbl val="0"/>
      </c:catAx>
      <c:valAx>
        <c:axId val="8166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661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Porcentaje de Archivos de Gestion Inventariados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MEDICION'!$E$2:$H$2</c:f>
              <c:strCache>
                <c:ptCount val="4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</c:strCache>
            </c:strRef>
          </c:cat>
          <c:val>
            <c:numRef>
              <c:f>'HERRAMIENTA DE MEDICION'!$E$19:$H$19</c:f>
              <c:numCache>
                <c:formatCode>0%</c:formatCode>
                <c:ptCount val="4"/>
                <c:pt idx="0">
                  <c:v>0.1</c:v>
                </c:pt>
                <c:pt idx="1">
                  <c:v>0.35</c:v>
                </c:pt>
                <c:pt idx="2">
                  <c:v>0.35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12-4097-A0E1-0A1D16182E3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MEDICION'!$E$2:$H$2</c:f>
              <c:strCache>
                <c:ptCount val="4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</c:strCache>
              <c:extLst xmlns:c15="http://schemas.microsoft.com/office/drawing/2012/chart"/>
            </c:strRef>
          </c:cat>
          <c:val>
            <c:numRef>
              <c:f>'HERRAMIENTA DE MEDICION'!$E$20:$H$20</c:f>
              <c:numCache>
                <c:formatCode>0%</c:formatCode>
                <c:ptCount val="4"/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212-4097-A0E1-0A1D16182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683968"/>
        <c:axId val="81685504"/>
        <c:extLst/>
      </c:barChart>
      <c:catAx>
        <c:axId val="8168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685504"/>
        <c:crosses val="autoZero"/>
        <c:auto val="1"/>
        <c:lblAlgn val="ctr"/>
        <c:lblOffset val="100"/>
        <c:noMultiLvlLbl val="0"/>
      </c:catAx>
      <c:valAx>
        <c:axId val="8168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683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Porcentaje de Metros lineales del</a:t>
            </a:r>
            <a:r>
              <a:rPr lang="es-CO" b="1" baseline="0"/>
              <a:t> AHA Inventariados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MEDICION'!$E$2:$J$2</c:f>
              <c:strCache>
                <c:ptCount val="6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  <c:pt idx="5">
                  <c:v>2021-1</c:v>
                </c:pt>
              </c:strCache>
            </c:strRef>
          </c:cat>
          <c:val>
            <c:numRef>
              <c:f>'HERRAMIENTA DE MEDICION'!$E$21:$J$21</c:f>
              <c:numCache>
                <c:formatCode>0%</c:formatCode>
                <c:ptCount val="6"/>
                <c:pt idx="0">
                  <c:v>0.1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A-459F-9984-3BB6E2BE362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MEDICION'!$E$2:$J$2</c:f>
              <c:strCache>
                <c:ptCount val="6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  <c:pt idx="5">
                  <c:v>2021-1</c:v>
                </c:pt>
              </c:strCache>
              <c:extLst xmlns:c15="http://schemas.microsoft.com/office/drawing/2012/chart"/>
            </c:strRef>
          </c:cat>
          <c:val>
            <c:numRef>
              <c:f>'HERRAMIENTA DE MEDICION'!$E$22:$J$22</c:f>
              <c:numCache>
                <c:formatCode>0%</c:formatCode>
                <c:ptCount val="6"/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C35A-459F-9984-3BB6E2BE3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918400"/>
        <c:axId val="82924288"/>
        <c:extLst/>
      </c:barChart>
      <c:catAx>
        <c:axId val="8291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2924288"/>
        <c:crosses val="autoZero"/>
        <c:auto val="1"/>
        <c:lblAlgn val="ctr"/>
        <c:lblOffset val="100"/>
        <c:noMultiLvlLbl val="0"/>
      </c:catAx>
      <c:valAx>
        <c:axId val="8292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2918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71062992125982"/>
          <c:y val="0.21602011070689933"/>
          <c:w val="0.86351159230096242"/>
          <c:h val="0.681888801512437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MEDICION'!$E$2:$I$2</c:f>
              <c:strCache>
                <c:ptCount val="5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</c:strCache>
            </c:strRef>
          </c:cat>
          <c:val>
            <c:numRef>
              <c:f>'HERRAMIENTA DE MEDICION'!$E$23:$I$23</c:f>
              <c:numCache>
                <c:formatCode>0%</c:formatCode>
                <c:ptCount val="5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8-47C9-810A-397A1D4B5F85}"/>
            </c:ext>
          </c:extLst>
        </c:ser>
        <c:ser>
          <c:idx val="1"/>
          <c:order val="1"/>
          <c:invertIfNegative val="0"/>
          <c:cat>
            <c:strRef>
              <c:f>'HERRAMIENTA DE MEDICION'!$E$2:$I$2</c:f>
              <c:strCache>
                <c:ptCount val="5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</c:strCache>
            </c:strRef>
          </c:cat>
          <c:val>
            <c:numRef>
              <c:f>'HERRAMIENTA DE MEDICION'!$E$24:$I$24</c:f>
              <c:numCache>
                <c:formatCode>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DFD8-47C9-810A-397A1D4B5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48480"/>
        <c:axId val="82950016"/>
      </c:barChart>
      <c:catAx>
        <c:axId val="82948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950016"/>
        <c:crosses val="autoZero"/>
        <c:auto val="1"/>
        <c:lblAlgn val="ctr"/>
        <c:lblOffset val="100"/>
        <c:noMultiLvlLbl val="0"/>
      </c:catAx>
      <c:valAx>
        <c:axId val="8295001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2948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49518810148703E-2"/>
          <c:y val="0.22605697154678137"/>
          <c:w val="0.87759492563429575"/>
          <c:h val="0.666781452325548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MEDICION'!$E$2:$I$2</c:f>
              <c:strCache>
                <c:ptCount val="5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</c:strCache>
            </c:strRef>
          </c:cat>
          <c:val>
            <c:numRef>
              <c:f>'HERRAMIENTA DE MEDICION'!$E$25:$I$25</c:f>
              <c:numCache>
                <c:formatCode>0%</c:formatCode>
                <c:ptCount val="5"/>
                <c:pt idx="0">
                  <c:v>0.1</c:v>
                </c:pt>
                <c:pt idx="1">
                  <c:v>0.2</c:v>
                </c:pt>
                <c:pt idx="2">
                  <c:v>0.25</c:v>
                </c:pt>
                <c:pt idx="3">
                  <c:v>0.25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95-42C8-9622-2FC278C276F8}"/>
            </c:ext>
          </c:extLst>
        </c:ser>
        <c:ser>
          <c:idx val="1"/>
          <c:order val="1"/>
          <c:invertIfNegative val="0"/>
          <c:cat>
            <c:strRef>
              <c:f>'HERRAMIENTA DE MEDICION'!$E$2:$I$2</c:f>
              <c:strCache>
                <c:ptCount val="5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</c:strCache>
            </c:strRef>
          </c:cat>
          <c:val>
            <c:numRef>
              <c:f>'HERRAMIENTA DE MEDICION'!$E$26:$I$26</c:f>
              <c:numCache>
                <c:formatCode>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F395-42C8-9622-2FC278C27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852096"/>
        <c:axId val="82862080"/>
      </c:barChart>
      <c:catAx>
        <c:axId val="82852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862080"/>
        <c:crosses val="autoZero"/>
        <c:auto val="1"/>
        <c:lblAlgn val="ctr"/>
        <c:lblOffset val="100"/>
        <c:noMultiLvlLbl val="0"/>
      </c:catAx>
      <c:valAx>
        <c:axId val="828620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2852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49518810148703E-2"/>
          <c:y val="0.19173858030443922"/>
          <c:w val="0.87759492563429575"/>
          <c:h val="0.6922812638874883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MEDICION'!$E$2:$J$2</c:f>
              <c:strCache>
                <c:ptCount val="6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  <c:pt idx="5">
                  <c:v>2021-1</c:v>
                </c:pt>
              </c:strCache>
            </c:strRef>
          </c:cat>
          <c:val>
            <c:numRef>
              <c:f>'HERRAMIENTA DE MEDICION'!$E$27:$J$27</c:f>
              <c:numCache>
                <c:formatCode>0%</c:formatCode>
                <c:ptCount val="6"/>
                <c:pt idx="0">
                  <c:v>0.05</c:v>
                </c:pt>
                <c:pt idx="1">
                  <c:v>0.15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A2-4CD3-8A3B-756C06741833}"/>
            </c:ext>
          </c:extLst>
        </c:ser>
        <c:ser>
          <c:idx val="1"/>
          <c:order val="1"/>
          <c:invertIfNegative val="0"/>
          <c:cat>
            <c:strRef>
              <c:f>'HERRAMIENTA DE MEDICION'!$E$2:$J$2</c:f>
              <c:strCache>
                <c:ptCount val="6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  <c:pt idx="5">
                  <c:v>2021-1</c:v>
                </c:pt>
              </c:strCache>
            </c:strRef>
          </c:cat>
          <c:val>
            <c:numRef>
              <c:f>'HERRAMIENTA DE MEDICION'!$E$28:$J$28</c:f>
              <c:numCache>
                <c:formatCode>0%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17A2-4CD3-8A3B-756C06741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68960"/>
        <c:axId val="82970496"/>
      </c:barChart>
      <c:catAx>
        <c:axId val="82968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970496"/>
        <c:crosses val="autoZero"/>
        <c:auto val="1"/>
        <c:lblAlgn val="ctr"/>
        <c:lblOffset val="100"/>
        <c:noMultiLvlLbl val="0"/>
      </c:catAx>
      <c:valAx>
        <c:axId val="829704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2968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55904588363214"/>
          <c:y val="0.17879306497118777"/>
          <c:w val="0.86959811500921769"/>
          <c:h val="0.703654028905313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MEDICION'!$F$2:$G$2</c:f>
              <c:strCache>
                <c:ptCount val="2"/>
                <c:pt idx="0">
                  <c:v>2019-1</c:v>
                </c:pt>
                <c:pt idx="1">
                  <c:v>2019-2</c:v>
                </c:pt>
              </c:strCache>
            </c:strRef>
          </c:cat>
          <c:val>
            <c:numRef>
              <c:f>'HERRAMIENTA DE MEDICION'!$F$29:$G$29</c:f>
              <c:numCache>
                <c:formatCode>0%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65-44D7-A194-269746F65BC3}"/>
            </c:ext>
          </c:extLst>
        </c:ser>
        <c:ser>
          <c:idx val="1"/>
          <c:order val="1"/>
          <c:invertIfNegative val="0"/>
          <c:cat>
            <c:strRef>
              <c:f>'HERRAMIENTA DE MEDICION'!$F$2:$G$2</c:f>
              <c:strCache>
                <c:ptCount val="2"/>
                <c:pt idx="0">
                  <c:v>2019-1</c:v>
                </c:pt>
                <c:pt idx="1">
                  <c:v>2019-2</c:v>
                </c:pt>
              </c:strCache>
            </c:strRef>
          </c:cat>
          <c:val>
            <c:numRef>
              <c:f>'HERRAMIENTA DE MEDICION'!$F$30:$G$30</c:f>
              <c:numCache>
                <c:formatCode>0%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4F65-44D7-A194-269746F65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03648"/>
        <c:axId val="83013632"/>
      </c:barChart>
      <c:catAx>
        <c:axId val="8300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013632"/>
        <c:crosses val="autoZero"/>
        <c:auto val="1"/>
        <c:lblAlgn val="ctr"/>
        <c:lblOffset val="100"/>
        <c:noMultiLvlLbl val="0"/>
      </c:catAx>
      <c:valAx>
        <c:axId val="8301363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003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62918363202923E-2"/>
          <c:y val="0.15760172833459299"/>
          <c:w val="0.87128912638422606"/>
          <c:h val="0.7266243073798095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MEDICION'!$I$2:$L$2</c:f>
              <c:strCache>
                <c:ptCount val="4"/>
                <c:pt idx="0">
                  <c:v>2020-2</c:v>
                </c:pt>
                <c:pt idx="1">
                  <c:v>2021-1</c:v>
                </c:pt>
                <c:pt idx="2">
                  <c:v>2021-2</c:v>
                </c:pt>
                <c:pt idx="3">
                  <c:v>2022-1</c:v>
                </c:pt>
              </c:strCache>
            </c:strRef>
          </c:cat>
          <c:val>
            <c:numRef>
              <c:f>'HERRAMIENTA DE MEDICION'!$I$31:$L$31</c:f>
              <c:numCache>
                <c:formatCode>0%</c:formatCode>
                <c:ptCount val="4"/>
                <c:pt idx="0">
                  <c:v>0.2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80-4D9B-8BAE-86BA12D3A10C}"/>
            </c:ext>
          </c:extLst>
        </c:ser>
        <c:ser>
          <c:idx val="1"/>
          <c:order val="1"/>
          <c:invertIfNegative val="0"/>
          <c:cat>
            <c:strRef>
              <c:f>'HERRAMIENTA DE MEDICION'!$I$2:$L$2</c:f>
              <c:strCache>
                <c:ptCount val="4"/>
                <c:pt idx="0">
                  <c:v>2020-2</c:v>
                </c:pt>
                <c:pt idx="1">
                  <c:v>2021-1</c:v>
                </c:pt>
                <c:pt idx="2">
                  <c:v>2021-2</c:v>
                </c:pt>
                <c:pt idx="3">
                  <c:v>2022-1</c:v>
                </c:pt>
              </c:strCache>
            </c:strRef>
          </c:cat>
          <c:val>
            <c:numRef>
              <c:f>'HERRAMIENTA DE MEDICION'!$I$32:$L$32</c:f>
              <c:numCache>
                <c:formatCode>0%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DF80-4D9B-8BAE-86BA12D3A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46784"/>
        <c:axId val="83048320"/>
      </c:barChart>
      <c:catAx>
        <c:axId val="83046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048320"/>
        <c:crosses val="autoZero"/>
        <c:auto val="1"/>
        <c:lblAlgn val="ctr"/>
        <c:lblOffset val="100"/>
        <c:noMultiLvlLbl val="0"/>
      </c:catAx>
      <c:valAx>
        <c:axId val="830483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046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Porcentaje</a:t>
            </a:r>
            <a:r>
              <a:rPr lang="es-CO" sz="1400" baseline="0"/>
              <a:t> de metros eliminados anualmente</a:t>
            </a:r>
            <a:endParaRPr lang="es-CO" sz="1400"/>
          </a:p>
        </c:rich>
      </c:tx>
      <c:layout>
        <c:manualLayout>
          <c:xMode val="edge"/>
          <c:yMode val="edge"/>
          <c:x val="0.12489566929133861"/>
          <c:y val="2.70895383899997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849518810148731E-2"/>
          <c:y val="0.15397025270059944"/>
          <c:w val="0.87759492563429575"/>
          <c:h val="0.6583635927980222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MEDICION'!$I$2:$W$2</c:f>
              <c:strCache>
                <c:ptCount val="15"/>
                <c:pt idx="0">
                  <c:v>2020-2</c:v>
                </c:pt>
                <c:pt idx="1">
                  <c:v>2021-1</c:v>
                </c:pt>
                <c:pt idx="2">
                  <c:v>2021-2</c:v>
                </c:pt>
                <c:pt idx="3">
                  <c:v>2022-1</c:v>
                </c:pt>
                <c:pt idx="4">
                  <c:v>2022-2</c:v>
                </c:pt>
                <c:pt idx="5">
                  <c:v>2023-1</c:v>
                </c:pt>
                <c:pt idx="6">
                  <c:v>2023-2</c:v>
                </c:pt>
                <c:pt idx="7">
                  <c:v>2024-1</c:v>
                </c:pt>
                <c:pt idx="8">
                  <c:v>2024-2</c:v>
                </c:pt>
                <c:pt idx="9">
                  <c:v>2025-1</c:v>
                </c:pt>
                <c:pt idx="10">
                  <c:v>2025-2</c:v>
                </c:pt>
                <c:pt idx="11">
                  <c:v>2026-1</c:v>
                </c:pt>
                <c:pt idx="12">
                  <c:v>2026-2</c:v>
                </c:pt>
                <c:pt idx="13">
                  <c:v>2027-1</c:v>
                </c:pt>
                <c:pt idx="14">
                  <c:v>2027-2</c:v>
                </c:pt>
              </c:strCache>
            </c:strRef>
          </c:cat>
          <c:val>
            <c:numRef>
              <c:f>'HERRAMIENTA DE MEDICION'!$I$33:$W$33</c:f>
              <c:numCache>
                <c:formatCode>0%</c:formatCode>
                <c:ptCount val="1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E-4076-BDD6-B55E7037966D}"/>
            </c:ext>
          </c:extLst>
        </c:ser>
        <c:ser>
          <c:idx val="1"/>
          <c:order val="1"/>
          <c:invertIfNegative val="0"/>
          <c:cat>
            <c:strRef>
              <c:f>'HERRAMIENTA DE MEDICION'!$I$2:$W$2</c:f>
              <c:strCache>
                <c:ptCount val="15"/>
                <c:pt idx="0">
                  <c:v>2020-2</c:v>
                </c:pt>
                <c:pt idx="1">
                  <c:v>2021-1</c:v>
                </c:pt>
                <c:pt idx="2">
                  <c:v>2021-2</c:v>
                </c:pt>
                <c:pt idx="3">
                  <c:v>2022-1</c:v>
                </c:pt>
                <c:pt idx="4">
                  <c:v>2022-2</c:v>
                </c:pt>
                <c:pt idx="5">
                  <c:v>2023-1</c:v>
                </c:pt>
                <c:pt idx="6">
                  <c:v>2023-2</c:v>
                </c:pt>
                <c:pt idx="7">
                  <c:v>2024-1</c:v>
                </c:pt>
                <c:pt idx="8">
                  <c:v>2024-2</c:v>
                </c:pt>
                <c:pt idx="9">
                  <c:v>2025-1</c:v>
                </c:pt>
                <c:pt idx="10">
                  <c:v>2025-2</c:v>
                </c:pt>
                <c:pt idx="11">
                  <c:v>2026-1</c:v>
                </c:pt>
                <c:pt idx="12">
                  <c:v>2026-2</c:v>
                </c:pt>
                <c:pt idx="13">
                  <c:v>2027-1</c:v>
                </c:pt>
                <c:pt idx="14">
                  <c:v>2027-2</c:v>
                </c:pt>
              </c:strCache>
            </c:strRef>
          </c:cat>
          <c:val>
            <c:numRef>
              <c:f>'HERRAMIENTA DE MEDICION'!$I$34:$W$34</c:f>
              <c:numCache>
                <c:formatCode>0%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1-786E-4076-BDD6-B55E70379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73280"/>
        <c:axId val="83083264"/>
      </c:barChart>
      <c:catAx>
        <c:axId val="83073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083264"/>
        <c:crosses val="autoZero"/>
        <c:auto val="1"/>
        <c:lblAlgn val="ctr"/>
        <c:lblOffset val="100"/>
        <c:noMultiLvlLbl val="0"/>
      </c:catAx>
      <c:valAx>
        <c:axId val="830832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073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Archivos Mejorados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A28-4DEB-AF8E-8D20F5F1E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s-CO" sz="1600"/>
              <a:t>Porcentaje de metros transferidos</a:t>
            </a:r>
            <a:r>
              <a:rPr lang="es-CO" sz="1600" baseline="0"/>
              <a:t> al AHA anualmente</a:t>
            </a:r>
            <a:endParaRPr lang="es-CO" sz="16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MEDICION'!$I$2:$W$2</c:f>
              <c:strCache>
                <c:ptCount val="15"/>
                <c:pt idx="0">
                  <c:v>2020-2</c:v>
                </c:pt>
                <c:pt idx="1">
                  <c:v>2021-1</c:v>
                </c:pt>
                <c:pt idx="2">
                  <c:v>2021-2</c:v>
                </c:pt>
                <c:pt idx="3">
                  <c:v>2022-1</c:v>
                </c:pt>
                <c:pt idx="4">
                  <c:v>2022-2</c:v>
                </c:pt>
                <c:pt idx="5">
                  <c:v>2023-1</c:v>
                </c:pt>
                <c:pt idx="6">
                  <c:v>2023-2</c:v>
                </c:pt>
                <c:pt idx="7">
                  <c:v>2024-1</c:v>
                </c:pt>
                <c:pt idx="8">
                  <c:v>2024-2</c:v>
                </c:pt>
                <c:pt idx="9">
                  <c:v>2025-1</c:v>
                </c:pt>
                <c:pt idx="10">
                  <c:v>2025-2</c:v>
                </c:pt>
                <c:pt idx="11">
                  <c:v>2026-1</c:v>
                </c:pt>
                <c:pt idx="12">
                  <c:v>2026-2</c:v>
                </c:pt>
                <c:pt idx="13">
                  <c:v>2027-1</c:v>
                </c:pt>
                <c:pt idx="14">
                  <c:v>2027-2</c:v>
                </c:pt>
              </c:strCache>
            </c:strRef>
          </c:cat>
          <c:val>
            <c:numRef>
              <c:f>'HERRAMIENTA DE MEDICION'!$I$35:$W$35</c:f>
              <c:numCache>
                <c:formatCode>0%</c:formatCode>
                <c:ptCount val="1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0F-48C1-AA76-E4FF992C0DE6}"/>
            </c:ext>
          </c:extLst>
        </c:ser>
        <c:ser>
          <c:idx val="1"/>
          <c:order val="1"/>
          <c:invertIfNegative val="0"/>
          <c:cat>
            <c:strRef>
              <c:f>'HERRAMIENTA DE MEDICION'!$I$2:$W$2</c:f>
              <c:strCache>
                <c:ptCount val="15"/>
                <c:pt idx="0">
                  <c:v>2020-2</c:v>
                </c:pt>
                <c:pt idx="1">
                  <c:v>2021-1</c:v>
                </c:pt>
                <c:pt idx="2">
                  <c:v>2021-2</c:v>
                </c:pt>
                <c:pt idx="3">
                  <c:v>2022-1</c:v>
                </c:pt>
                <c:pt idx="4">
                  <c:v>2022-2</c:v>
                </c:pt>
                <c:pt idx="5">
                  <c:v>2023-1</c:v>
                </c:pt>
                <c:pt idx="6">
                  <c:v>2023-2</c:v>
                </c:pt>
                <c:pt idx="7">
                  <c:v>2024-1</c:v>
                </c:pt>
                <c:pt idx="8">
                  <c:v>2024-2</c:v>
                </c:pt>
                <c:pt idx="9">
                  <c:v>2025-1</c:v>
                </c:pt>
                <c:pt idx="10">
                  <c:v>2025-2</c:v>
                </c:pt>
                <c:pt idx="11">
                  <c:v>2026-1</c:v>
                </c:pt>
                <c:pt idx="12">
                  <c:v>2026-2</c:v>
                </c:pt>
                <c:pt idx="13">
                  <c:v>2027-1</c:v>
                </c:pt>
                <c:pt idx="14">
                  <c:v>2027-2</c:v>
                </c:pt>
              </c:strCache>
            </c:strRef>
          </c:cat>
          <c:val>
            <c:numRef>
              <c:f>'HERRAMIENTA DE MEDICION'!$I$36:$W$36</c:f>
              <c:numCache>
                <c:formatCode>0%</c:formatCode>
                <c:ptCount val="15"/>
              </c:numCache>
            </c:numRef>
          </c:val>
          <c:extLst>
            <c:ext xmlns:c16="http://schemas.microsoft.com/office/drawing/2014/chart" uri="{C3380CC4-5D6E-409C-BE32-E72D297353CC}">
              <c16:uniqueId val="{00000001-CD0F-48C1-AA76-E4FF992C0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112320"/>
        <c:axId val="83113856"/>
      </c:barChart>
      <c:catAx>
        <c:axId val="83112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113856"/>
        <c:crosses val="autoZero"/>
        <c:auto val="1"/>
        <c:lblAlgn val="ctr"/>
        <c:lblOffset val="100"/>
        <c:noMultiLvlLbl val="0"/>
      </c:catAx>
      <c:valAx>
        <c:axId val="831138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112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 sz="1600"/>
              <a:t>Porcentaje</a:t>
            </a:r>
            <a:r>
              <a:rPr lang="es-CO" sz="1600" baseline="0"/>
              <a:t> de documentos digitalizados</a:t>
            </a:r>
            <a:endParaRPr lang="es-CO" sz="1600"/>
          </a:p>
        </c:rich>
      </c:tx>
      <c:layout>
        <c:manualLayout>
          <c:xMode val="edge"/>
          <c:yMode val="edge"/>
          <c:x val="0.1255971128608924"/>
          <c:y val="3.635658365485292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MEDICION'!$H$2:$O$2</c:f>
              <c:strCache>
                <c:ptCount val="8"/>
                <c:pt idx="0">
                  <c:v>2020-1</c:v>
                </c:pt>
                <c:pt idx="1">
                  <c:v>2020-2</c:v>
                </c:pt>
                <c:pt idx="2">
                  <c:v>2021-1</c:v>
                </c:pt>
                <c:pt idx="3">
                  <c:v>2021-2</c:v>
                </c:pt>
                <c:pt idx="4">
                  <c:v>2022-1</c:v>
                </c:pt>
                <c:pt idx="5">
                  <c:v>2022-2</c:v>
                </c:pt>
                <c:pt idx="6">
                  <c:v>2023-1</c:v>
                </c:pt>
                <c:pt idx="7">
                  <c:v>2023-2</c:v>
                </c:pt>
              </c:strCache>
            </c:strRef>
          </c:cat>
          <c:val>
            <c:numRef>
              <c:f>'HERRAMIENTA DE MEDICION'!$H$37:$O$37</c:f>
              <c:numCache>
                <c:formatCode>0%</c:formatCode>
                <c:ptCount val="8"/>
                <c:pt idx="0">
                  <c:v>0.05</c:v>
                </c:pt>
                <c:pt idx="1">
                  <c:v>0.05</c:v>
                </c:pt>
                <c:pt idx="2">
                  <c:v>0.1</c:v>
                </c:pt>
                <c:pt idx="3">
                  <c:v>0.1</c:v>
                </c:pt>
                <c:pt idx="4">
                  <c:v>0.15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D6-4863-A2F1-AB6025F089F8}"/>
            </c:ext>
          </c:extLst>
        </c:ser>
        <c:ser>
          <c:idx val="1"/>
          <c:order val="1"/>
          <c:invertIfNegative val="0"/>
          <c:cat>
            <c:strRef>
              <c:f>'HERRAMIENTA DE MEDICION'!$H$2:$O$2</c:f>
              <c:strCache>
                <c:ptCount val="8"/>
                <c:pt idx="0">
                  <c:v>2020-1</c:v>
                </c:pt>
                <c:pt idx="1">
                  <c:v>2020-2</c:v>
                </c:pt>
                <c:pt idx="2">
                  <c:v>2021-1</c:v>
                </c:pt>
                <c:pt idx="3">
                  <c:v>2021-2</c:v>
                </c:pt>
                <c:pt idx="4">
                  <c:v>2022-1</c:v>
                </c:pt>
                <c:pt idx="5">
                  <c:v>2022-2</c:v>
                </c:pt>
                <c:pt idx="6">
                  <c:v>2023-1</c:v>
                </c:pt>
                <c:pt idx="7">
                  <c:v>2023-2</c:v>
                </c:pt>
              </c:strCache>
            </c:strRef>
          </c:cat>
          <c:val>
            <c:numRef>
              <c:f>'HERRAMIENTA DE MEDICION'!$H$38:$O$38</c:f>
              <c:numCache>
                <c:formatCode>0%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1-52D6-4863-A2F1-AB6025F08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151104"/>
        <c:axId val="83165184"/>
      </c:barChart>
      <c:catAx>
        <c:axId val="83151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165184"/>
        <c:crosses val="autoZero"/>
        <c:auto val="1"/>
        <c:lblAlgn val="ctr"/>
        <c:lblOffset val="100"/>
        <c:noMultiLvlLbl val="0"/>
      </c:catAx>
      <c:valAx>
        <c:axId val="831651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151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Porcentaje</a:t>
            </a:r>
            <a:r>
              <a:rPr lang="en-US" sz="1600" baseline="0"/>
              <a:t> de expedientes electrónicos</a:t>
            </a:r>
            <a:endParaRPr lang="en-US" sz="16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MEDICION'!$J$2:$W$2</c:f>
              <c:strCache>
                <c:ptCount val="14"/>
                <c:pt idx="0">
                  <c:v>2021-1</c:v>
                </c:pt>
                <c:pt idx="1">
                  <c:v>2021-2</c:v>
                </c:pt>
                <c:pt idx="2">
                  <c:v>2022-1</c:v>
                </c:pt>
                <c:pt idx="3">
                  <c:v>2022-2</c:v>
                </c:pt>
                <c:pt idx="4">
                  <c:v>2023-1</c:v>
                </c:pt>
                <c:pt idx="5">
                  <c:v>2023-2</c:v>
                </c:pt>
                <c:pt idx="6">
                  <c:v>2024-1</c:v>
                </c:pt>
                <c:pt idx="7">
                  <c:v>2024-2</c:v>
                </c:pt>
                <c:pt idx="8">
                  <c:v>2025-1</c:v>
                </c:pt>
                <c:pt idx="9">
                  <c:v>2025-2</c:v>
                </c:pt>
                <c:pt idx="10">
                  <c:v>2026-1</c:v>
                </c:pt>
                <c:pt idx="11">
                  <c:v>2026-2</c:v>
                </c:pt>
                <c:pt idx="12">
                  <c:v>2027-1</c:v>
                </c:pt>
                <c:pt idx="13">
                  <c:v>2027-2</c:v>
                </c:pt>
              </c:strCache>
            </c:strRef>
          </c:cat>
          <c:val>
            <c:numRef>
              <c:f>'HERRAMIENTA DE MEDICION'!$J$39:$W$39</c:f>
              <c:numCache>
                <c:formatCode>0%</c:formatCode>
                <c:ptCount val="1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09-4531-B90B-A09EBD2312DB}"/>
            </c:ext>
          </c:extLst>
        </c:ser>
        <c:ser>
          <c:idx val="1"/>
          <c:order val="1"/>
          <c:invertIfNegative val="0"/>
          <c:cat>
            <c:strRef>
              <c:f>'HERRAMIENTA DE MEDICION'!$J$2:$W$2</c:f>
              <c:strCache>
                <c:ptCount val="14"/>
                <c:pt idx="0">
                  <c:v>2021-1</c:v>
                </c:pt>
                <c:pt idx="1">
                  <c:v>2021-2</c:v>
                </c:pt>
                <c:pt idx="2">
                  <c:v>2022-1</c:v>
                </c:pt>
                <c:pt idx="3">
                  <c:v>2022-2</c:v>
                </c:pt>
                <c:pt idx="4">
                  <c:v>2023-1</c:v>
                </c:pt>
                <c:pt idx="5">
                  <c:v>2023-2</c:v>
                </c:pt>
                <c:pt idx="6">
                  <c:v>2024-1</c:v>
                </c:pt>
                <c:pt idx="7">
                  <c:v>2024-2</c:v>
                </c:pt>
                <c:pt idx="8">
                  <c:v>2025-1</c:v>
                </c:pt>
                <c:pt idx="9">
                  <c:v>2025-2</c:v>
                </c:pt>
                <c:pt idx="10">
                  <c:v>2026-1</c:v>
                </c:pt>
                <c:pt idx="11">
                  <c:v>2026-2</c:v>
                </c:pt>
                <c:pt idx="12">
                  <c:v>2027-1</c:v>
                </c:pt>
                <c:pt idx="13">
                  <c:v>2027-2</c:v>
                </c:pt>
              </c:strCache>
            </c:strRef>
          </c:cat>
          <c:val>
            <c:numRef>
              <c:f>'HERRAMIENTA DE MEDICION'!$J$40:$W$40</c:f>
              <c:numCache>
                <c:formatCode>0%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3509-4531-B90B-A09EBD231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186048"/>
        <c:axId val="83187584"/>
      </c:barChart>
      <c:catAx>
        <c:axId val="8318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187584"/>
        <c:crosses val="autoZero"/>
        <c:auto val="1"/>
        <c:lblAlgn val="ctr"/>
        <c:lblOffset val="100"/>
        <c:noMultiLvlLbl val="0"/>
      </c:catAx>
      <c:valAx>
        <c:axId val="831875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186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Porcentaje</a:t>
            </a:r>
            <a:r>
              <a:rPr lang="en-US" sz="1600" baseline="0"/>
              <a:t> Instituciones Asesoradas Anualmente</a:t>
            </a:r>
            <a:endParaRPr lang="en-US" sz="16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MEDICION'!$E$2:$W$2</c:f>
              <c:strCache>
                <c:ptCount val="19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  <c:pt idx="5">
                  <c:v>2021-1</c:v>
                </c:pt>
                <c:pt idx="6">
                  <c:v>2021-2</c:v>
                </c:pt>
                <c:pt idx="7">
                  <c:v>2022-1</c:v>
                </c:pt>
                <c:pt idx="8">
                  <c:v>2022-2</c:v>
                </c:pt>
                <c:pt idx="9">
                  <c:v>2023-1</c:v>
                </c:pt>
                <c:pt idx="10">
                  <c:v>2023-2</c:v>
                </c:pt>
                <c:pt idx="11">
                  <c:v>2024-1</c:v>
                </c:pt>
                <c:pt idx="12">
                  <c:v>2024-2</c:v>
                </c:pt>
                <c:pt idx="13">
                  <c:v>2025-1</c:v>
                </c:pt>
                <c:pt idx="14">
                  <c:v>2025-2</c:v>
                </c:pt>
                <c:pt idx="15">
                  <c:v>2026-1</c:v>
                </c:pt>
                <c:pt idx="16">
                  <c:v>2026-2</c:v>
                </c:pt>
                <c:pt idx="17">
                  <c:v>2027-1</c:v>
                </c:pt>
                <c:pt idx="18">
                  <c:v>2027-2</c:v>
                </c:pt>
              </c:strCache>
            </c:strRef>
          </c:cat>
          <c:val>
            <c:numRef>
              <c:f>'HERRAMIENTA DE MEDICION'!$E$41:$W$41</c:f>
              <c:numCache>
                <c:formatCode>0%</c:formatCode>
                <c:ptCount val="19"/>
                <c:pt idx="0">
                  <c:v>0.3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9E-4482-AEC3-D52E72291764}"/>
            </c:ext>
          </c:extLst>
        </c:ser>
        <c:ser>
          <c:idx val="1"/>
          <c:order val="1"/>
          <c:invertIfNegative val="0"/>
          <c:cat>
            <c:strRef>
              <c:f>'HERRAMIENTA DE MEDICION'!$E$2:$W$2</c:f>
              <c:strCache>
                <c:ptCount val="19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  <c:pt idx="5">
                  <c:v>2021-1</c:v>
                </c:pt>
                <c:pt idx="6">
                  <c:v>2021-2</c:v>
                </c:pt>
                <c:pt idx="7">
                  <c:v>2022-1</c:v>
                </c:pt>
                <c:pt idx="8">
                  <c:v>2022-2</c:v>
                </c:pt>
                <c:pt idx="9">
                  <c:v>2023-1</c:v>
                </c:pt>
                <c:pt idx="10">
                  <c:v>2023-2</c:v>
                </c:pt>
                <c:pt idx="11">
                  <c:v>2024-1</c:v>
                </c:pt>
                <c:pt idx="12">
                  <c:v>2024-2</c:v>
                </c:pt>
                <c:pt idx="13">
                  <c:v>2025-1</c:v>
                </c:pt>
                <c:pt idx="14">
                  <c:v>2025-2</c:v>
                </c:pt>
                <c:pt idx="15">
                  <c:v>2026-1</c:v>
                </c:pt>
                <c:pt idx="16">
                  <c:v>2026-2</c:v>
                </c:pt>
                <c:pt idx="17">
                  <c:v>2027-1</c:v>
                </c:pt>
                <c:pt idx="18">
                  <c:v>2027-2</c:v>
                </c:pt>
              </c:strCache>
            </c:strRef>
          </c:cat>
          <c:val>
            <c:numRef>
              <c:f>'HERRAMIENTA DE MEDICION'!$E$42:$W$42</c:f>
              <c:numCache>
                <c:formatCode>0%</c:formatCode>
                <c:ptCount val="19"/>
              </c:numCache>
            </c:numRef>
          </c:val>
          <c:extLst>
            <c:ext xmlns:c16="http://schemas.microsoft.com/office/drawing/2014/chart" uri="{C3380CC4-5D6E-409C-BE32-E72D297353CC}">
              <c16:uniqueId val="{00000001-D69E-4482-AEC3-D52E72291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245312"/>
        <c:axId val="83251200"/>
      </c:barChart>
      <c:catAx>
        <c:axId val="83245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251200"/>
        <c:crosses val="autoZero"/>
        <c:auto val="1"/>
        <c:lblAlgn val="ctr"/>
        <c:lblOffset val="100"/>
        <c:noMultiLvlLbl val="0"/>
      </c:catAx>
      <c:valAx>
        <c:axId val="8325120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245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Ejecución Presupuestal</a:t>
            </a:r>
            <a:r>
              <a:rPr lang="en-US" sz="1600" baseline="0"/>
              <a:t> Anual</a:t>
            </a:r>
            <a:endParaRPr lang="en-US" sz="16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MEDICION'!$F$2:$W$2</c:f>
              <c:strCache>
                <c:ptCount val="18"/>
                <c:pt idx="0">
                  <c:v>2019-1</c:v>
                </c:pt>
                <c:pt idx="1">
                  <c:v>2019-2</c:v>
                </c:pt>
                <c:pt idx="2">
                  <c:v>2020-1</c:v>
                </c:pt>
                <c:pt idx="3">
                  <c:v>2020-2</c:v>
                </c:pt>
                <c:pt idx="4">
                  <c:v>2021-1</c:v>
                </c:pt>
                <c:pt idx="5">
                  <c:v>2021-2</c:v>
                </c:pt>
                <c:pt idx="6">
                  <c:v>2022-1</c:v>
                </c:pt>
                <c:pt idx="7">
                  <c:v>2022-2</c:v>
                </c:pt>
                <c:pt idx="8">
                  <c:v>2023-1</c:v>
                </c:pt>
                <c:pt idx="9">
                  <c:v>2023-2</c:v>
                </c:pt>
                <c:pt idx="10">
                  <c:v>2024-1</c:v>
                </c:pt>
                <c:pt idx="11">
                  <c:v>2024-2</c:v>
                </c:pt>
                <c:pt idx="12">
                  <c:v>2025-1</c:v>
                </c:pt>
                <c:pt idx="13">
                  <c:v>2025-2</c:v>
                </c:pt>
                <c:pt idx="14">
                  <c:v>2026-1</c:v>
                </c:pt>
                <c:pt idx="15">
                  <c:v>2026-2</c:v>
                </c:pt>
                <c:pt idx="16">
                  <c:v>2027-1</c:v>
                </c:pt>
                <c:pt idx="17">
                  <c:v>2027-2</c:v>
                </c:pt>
              </c:strCache>
            </c:strRef>
          </c:cat>
          <c:val>
            <c:numRef>
              <c:f>'HERRAMIENTA DE MEDICION'!$F$43:$W$43</c:f>
              <c:numCache>
                <c:formatCode>0%</c:formatCode>
                <c:ptCount val="18"/>
                <c:pt idx="0">
                  <c:v>0.4</c:v>
                </c:pt>
                <c:pt idx="1">
                  <c:v>0.6</c:v>
                </c:pt>
                <c:pt idx="2">
                  <c:v>0.4</c:v>
                </c:pt>
                <c:pt idx="3">
                  <c:v>0.6</c:v>
                </c:pt>
                <c:pt idx="4">
                  <c:v>0.4</c:v>
                </c:pt>
                <c:pt idx="5">
                  <c:v>0.6</c:v>
                </c:pt>
                <c:pt idx="6">
                  <c:v>0.4</c:v>
                </c:pt>
                <c:pt idx="7">
                  <c:v>0.6</c:v>
                </c:pt>
                <c:pt idx="8">
                  <c:v>0.4</c:v>
                </c:pt>
                <c:pt idx="9">
                  <c:v>0.6</c:v>
                </c:pt>
                <c:pt idx="10">
                  <c:v>0.4</c:v>
                </c:pt>
                <c:pt idx="11">
                  <c:v>0.6</c:v>
                </c:pt>
                <c:pt idx="12">
                  <c:v>0.4</c:v>
                </c:pt>
                <c:pt idx="13">
                  <c:v>0.6</c:v>
                </c:pt>
                <c:pt idx="14">
                  <c:v>0.4</c:v>
                </c:pt>
                <c:pt idx="15">
                  <c:v>0.6</c:v>
                </c:pt>
                <c:pt idx="16">
                  <c:v>0.4</c:v>
                </c:pt>
                <c:pt idx="17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FE-4921-B0DB-C793437BF13B}"/>
            </c:ext>
          </c:extLst>
        </c:ser>
        <c:ser>
          <c:idx val="1"/>
          <c:order val="1"/>
          <c:invertIfNegative val="0"/>
          <c:cat>
            <c:strRef>
              <c:f>'HERRAMIENTA DE MEDICION'!$F$2:$W$2</c:f>
              <c:strCache>
                <c:ptCount val="18"/>
                <c:pt idx="0">
                  <c:v>2019-1</c:v>
                </c:pt>
                <c:pt idx="1">
                  <c:v>2019-2</c:v>
                </c:pt>
                <c:pt idx="2">
                  <c:v>2020-1</c:v>
                </c:pt>
                <c:pt idx="3">
                  <c:v>2020-2</c:v>
                </c:pt>
                <c:pt idx="4">
                  <c:v>2021-1</c:v>
                </c:pt>
                <c:pt idx="5">
                  <c:v>2021-2</c:v>
                </c:pt>
                <c:pt idx="6">
                  <c:v>2022-1</c:v>
                </c:pt>
                <c:pt idx="7">
                  <c:v>2022-2</c:v>
                </c:pt>
                <c:pt idx="8">
                  <c:v>2023-1</c:v>
                </c:pt>
                <c:pt idx="9">
                  <c:v>2023-2</c:v>
                </c:pt>
                <c:pt idx="10">
                  <c:v>2024-1</c:v>
                </c:pt>
                <c:pt idx="11">
                  <c:v>2024-2</c:v>
                </c:pt>
                <c:pt idx="12">
                  <c:v>2025-1</c:v>
                </c:pt>
                <c:pt idx="13">
                  <c:v>2025-2</c:v>
                </c:pt>
                <c:pt idx="14">
                  <c:v>2026-1</c:v>
                </c:pt>
                <c:pt idx="15">
                  <c:v>2026-2</c:v>
                </c:pt>
                <c:pt idx="16">
                  <c:v>2027-1</c:v>
                </c:pt>
                <c:pt idx="17">
                  <c:v>2027-2</c:v>
                </c:pt>
              </c:strCache>
            </c:strRef>
          </c:cat>
          <c:val>
            <c:numRef>
              <c:f>'HERRAMIENTA DE MEDICION'!$F$44:$W$44</c:f>
              <c:numCache>
                <c:formatCode>0%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1-B6FE-4921-B0DB-C793437BF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280640"/>
        <c:axId val="83282176"/>
      </c:barChart>
      <c:catAx>
        <c:axId val="8328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282176"/>
        <c:crosses val="autoZero"/>
        <c:auto val="1"/>
        <c:lblAlgn val="ctr"/>
        <c:lblOffset val="100"/>
        <c:noMultiLvlLbl val="0"/>
      </c:catAx>
      <c:valAx>
        <c:axId val="8328217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280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Porcentaje Instituciones Capacitadas</a:t>
            </a:r>
            <a:r>
              <a:rPr lang="en-US" sz="1600" baseline="0"/>
              <a:t> anualmente</a:t>
            </a:r>
            <a:r>
              <a:rPr lang="en-US" sz="1600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'HERRAMIENTA DE MEDICION'!$E$2:$W$2</c:f>
              <c:strCache>
                <c:ptCount val="19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  <c:pt idx="5">
                  <c:v>2021-1</c:v>
                </c:pt>
                <c:pt idx="6">
                  <c:v>2021-2</c:v>
                </c:pt>
                <c:pt idx="7">
                  <c:v>2022-1</c:v>
                </c:pt>
                <c:pt idx="8">
                  <c:v>2022-2</c:v>
                </c:pt>
                <c:pt idx="9">
                  <c:v>2023-1</c:v>
                </c:pt>
                <c:pt idx="10">
                  <c:v>2023-2</c:v>
                </c:pt>
                <c:pt idx="11">
                  <c:v>2024-1</c:v>
                </c:pt>
                <c:pt idx="12">
                  <c:v>2024-2</c:v>
                </c:pt>
                <c:pt idx="13">
                  <c:v>2025-1</c:v>
                </c:pt>
                <c:pt idx="14">
                  <c:v>2025-2</c:v>
                </c:pt>
                <c:pt idx="15">
                  <c:v>2026-1</c:v>
                </c:pt>
                <c:pt idx="16">
                  <c:v>2026-2</c:v>
                </c:pt>
                <c:pt idx="17">
                  <c:v>2027-1</c:v>
                </c:pt>
                <c:pt idx="18">
                  <c:v>2027-2</c:v>
                </c:pt>
              </c:strCache>
            </c:strRef>
          </c:cat>
          <c:val>
            <c:numRef>
              <c:f>'HERRAMIENTA DE MEDICION'!$E$45:$W$45</c:f>
              <c:numCache>
                <c:formatCode>0%</c:formatCode>
                <c:ptCount val="19"/>
                <c:pt idx="0">
                  <c:v>0.3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2D-400A-A8DF-54E3C041557C}"/>
            </c:ext>
          </c:extLst>
        </c:ser>
        <c:ser>
          <c:idx val="1"/>
          <c:order val="1"/>
          <c:invertIfNegative val="0"/>
          <c:cat>
            <c:strRef>
              <c:f>'HERRAMIENTA DE MEDICION'!$E$2:$W$2</c:f>
              <c:strCache>
                <c:ptCount val="19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  <c:pt idx="4">
                  <c:v>2020-2</c:v>
                </c:pt>
                <c:pt idx="5">
                  <c:v>2021-1</c:v>
                </c:pt>
                <c:pt idx="6">
                  <c:v>2021-2</c:v>
                </c:pt>
                <c:pt idx="7">
                  <c:v>2022-1</c:v>
                </c:pt>
                <c:pt idx="8">
                  <c:v>2022-2</c:v>
                </c:pt>
                <c:pt idx="9">
                  <c:v>2023-1</c:v>
                </c:pt>
                <c:pt idx="10">
                  <c:v>2023-2</c:v>
                </c:pt>
                <c:pt idx="11">
                  <c:v>2024-1</c:v>
                </c:pt>
                <c:pt idx="12">
                  <c:v>2024-2</c:v>
                </c:pt>
                <c:pt idx="13">
                  <c:v>2025-1</c:v>
                </c:pt>
                <c:pt idx="14">
                  <c:v>2025-2</c:v>
                </c:pt>
                <c:pt idx="15">
                  <c:v>2026-1</c:v>
                </c:pt>
                <c:pt idx="16">
                  <c:v>2026-2</c:v>
                </c:pt>
                <c:pt idx="17">
                  <c:v>2027-1</c:v>
                </c:pt>
                <c:pt idx="18">
                  <c:v>2027-2</c:v>
                </c:pt>
              </c:strCache>
            </c:strRef>
          </c:cat>
          <c:val>
            <c:numRef>
              <c:f>'HERRAMIENTA DE MEDICION'!$E$46:$W$46</c:f>
              <c:numCache>
                <c:formatCode>0%</c:formatCode>
                <c:ptCount val="19"/>
              </c:numCache>
            </c:numRef>
          </c:val>
          <c:extLst>
            <c:ext xmlns:c16="http://schemas.microsoft.com/office/drawing/2014/chart" uri="{C3380CC4-5D6E-409C-BE32-E72D297353CC}">
              <c16:uniqueId val="{00000001-222D-400A-A8DF-54E3C0415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311616"/>
        <c:axId val="83317504"/>
      </c:barChart>
      <c:catAx>
        <c:axId val="83311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3317504"/>
        <c:crosses val="autoZero"/>
        <c:auto val="1"/>
        <c:lblAlgn val="ctr"/>
        <c:lblOffset val="100"/>
        <c:noMultiLvlLbl val="0"/>
      </c:catAx>
      <c:valAx>
        <c:axId val="833175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311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600" b="1"/>
              <a:t>Documentos</a:t>
            </a:r>
            <a:r>
              <a:rPr lang="es-CO" sz="1600" b="1" baseline="0"/>
              <a:t> Preservados</a:t>
            </a:r>
            <a:endParaRPr lang="es-CO" sz="16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MEDICION'!$H$2:$W$2</c:f>
              <c:strCache>
                <c:ptCount val="16"/>
                <c:pt idx="0">
                  <c:v>2020-1</c:v>
                </c:pt>
                <c:pt idx="1">
                  <c:v>2020-2</c:v>
                </c:pt>
                <c:pt idx="2">
                  <c:v>2021-1</c:v>
                </c:pt>
                <c:pt idx="3">
                  <c:v>2021-2</c:v>
                </c:pt>
                <c:pt idx="4">
                  <c:v>2022-1</c:v>
                </c:pt>
                <c:pt idx="5">
                  <c:v>2022-2</c:v>
                </c:pt>
                <c:pt idx="6">
                  <c:v>2023-1</c:v>
                </c:pt>
                <c:pt idx="7">
                  <c:v>2023-2</c:v>
                </c:pt>
                <c:pt idx="8">
                  <c:v>2024-1</c:v>
                </c:pt>
                <c:pt idx="9">
                  <c:v>2024-2</c:v>
                </c:pt>
                <c:pt idx="10">
                  <c:v>2025-1</c:v>
                </c:pt>
                <c:pt idx="11">
                  <c:v>2025-2</c:v>
                </c:pt>
                <c:pt idx="12">
                  <c:v>2026-1</c:v>
                </c:pt>
                <c:pt idx="13">
                  <c:v>2026-2</c:v>
                </c:pt>
                <c:pt idx="14">
                  <c:v>2027-1</c:v>
                </c:pt>
                <c:pt idx="15">
                  <c:v>2027-2</c:v>
                </c:pt>
              </c:strCache>
            </c:strRef>
          </c:cat>
          <c:val>
            <c:numRef>
              <c:f>'HERRAMIENTA DE MEDICION'!$H$9:$W$9</c:f>
              <c:numCache>
                <c:formatCode>0%</c:formatCode>
                <c:ptCount val="16"/>
                <c:pt idx="0">
                  <c:v>6.25E-2</c:v>
                </c:pt>
                <c:pt idx="1">
                  <c:v>6.25E-2</c:v>
                </c:pt>
                <c:pt idx="2">
                  <c:v>6.25E-2</c:v>
                </c:pt>
                <c:pt idx="3">
                  <c:v>6.25E-2</c:v>
                </c:pt>
                <c:pt idx="4">
                  <c:v>6.25E-2</c:v>
                </c:pt>
                <c:pt idx="5">
                  <c:v>6.25E-2</c:v>
                </c:pt>
                <c:pt idx="6">
                  <c:v>6.25E-2</c:v>
                </c:pt>
                <c:pt idx="7">
                  <c:v>6.25E-2</c:v>
                </c:pt>
                <c:pt idx="8">
                  <c:v>6.25E-2</c:v>
                </c:pt>
                <c:pt idx="9">
                  <c:v>6.25E-2</c:v>
                </c:pt>
                <c:pt idx="10">
                  <c:v>6.25E-2</c:v>
                </c:pt>
                <c:pt idx="11">
                  <c:v>6.25E-2</c:v>
                </c:pt>
                <c:pt idx="12">
                  <c:v>6.25E-2</c:v>
                </c:pt>
                <c:pt idx="13">
                  <c:v>6.25E-2</c:v>
                </c:pt>
                <c:pt idx="14">
                  <c:v>6.25E-2</c:v>
                </c:pt>
                <c:pt idx="15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94-4901-84A1-B65BF4B75B4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MEDICION'!$H$2:$W$2</c:f>
              <c:strCache>
                <c:ptCount val="16"/>
                <c:pt idx="0">
                  <c:v>2020-1</c:v>
                </c:pt>
                <c:pt idx="1">
                  <c:v>2020-2</c:v>
                </c:pt>
                <c:pt idx="2">
                  <c:v>2021-1</c:v>
                </c:pt>
                <c:pt idx="3">
                  <c:v>2021-2</c:v>
                </c:pt>
                <c:pt idx="4">
                  <c:v>2022-1</c:v>
                </c:pt>
                <c:pt idx="5">
                  <c:v>2022-2</c:v>
                </c:pt>
                <c:pt idx="6">
                  <c:v>2023-1</c:v>
                </c:pt>
                <c:pt idx="7">
                  <c:v>2023-2</c:v>
                </c:pt>
                <c:pt idx="8">
                  <c:v>2024-1</c:v>
                </c:pt>
                <c:pt idx="9">
                  <c:v>2024-2</c:v>
                </c:pt>
                <c:pt idx="10">
                  <c:v>2025-1</c:v>
                </c:pt>
                <c:pt idx="11">
                  <c:v>2025-2</c:v>
                </c:pt>
                <c:pt idx="12">
                  <c:v>2026-1</c:v>
                </c:pt>
                <c:pt idx="13">
                  <c:v>2026-2</c:v>
                </c:pt>
                <c:pt idx="14">
                  <c:v>2027-1</c:v>
                </c:pt>
                <c:pt idx="15">
                  <c:v>2027-2</c:v>
                </c:pt>
              </c:strCache>
            </c:strRef>
          </c:cat>
          <c:val>
            <c:numRef>
              <c:f>'HERRAMIENTA DE MEDICION'!$H$10:$W$10</c:f>
              <c:numCache>
                <c:formatCode>0%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8894-4901-84A1-B65BF4B75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5830383"/>
        <c:axId val="1815831631"/>
      </c:barChart>
      <c:catAx>
        <c:axId val="1815830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5831631"/>
        <c:crosses val="autoZero"/>
        <c:auto val="1"/>
        <c:lblAlgn val="ctr"/>
        <c:lblOffset val="100"/>
        <c:noMultiLvlLbl val="0"/>
      </c:catAx>
      <c:valAx>
        <c:axId val="1815831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5830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600" b="1"/>
              <a:t>Documentos Restaurados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MEDICION'!$H$2:$W$2</c:f>
              <c:strCache>
                <c:ptCount val="16"/>
                <c:pt idx="0">
                  <c:v>2020-1</c:v>
                </c:pt>
                <c:pt idx="1">
                  <c:v>2020-2</c:v>
                </c:pt>
                <c:pt idx="2">
                  <c:v>2021-1</c:v>
                </c:pt>
                <c:pt idx="3">
                  <c:v>2021-2</c:v>
                </c:pt>
                <c:pt idx="4">
                  <c:v>2022-1</c:v>
                </c:pt>
                <c:pt idx="5">
                  <c:v>2022-2</c:v>
                </c:pt>
                <c:pt idx="6">
                  <c:v>2023-1</c:v>
                </c:pt>
                <c:pt idx="7">
                  <c:v>2023-2</c:v>
                </c:pt>
                <c:pt idx="8">
                  <c:v>2024-1</c:v>
                </c:pt>
                <c:pt idx="9">
                  <c:v>2024-2</c:v>
                </c:pt>
                <c:pt idx="10">
                  <c:v>2025-1</c:v>
                </c:pt>
                <c:pt idx="11">
                  <c:v>2025-2</c:v>
                </c:pt>
                <c:pt idx="12">
                  <c:v>2026-1</c:v>
                </c:pt>
                <c:pt idx="13">
                  <c:v>2026-2</c:v>
                </c:pt>
                <c:pt idx="14">
                  <c:v>2027-1</c:v>
                </c:pt>
                <c:pt idx="15">
                  <c:v>2027-2</c:v>
                </c:pt>
              </c:strCache>
            </c:strRef>
          </c:cat>
          <c:val>
            <c:numRef>
              <c:f>'HERRAMIENTA DE MEDICION'!$H$7:$W$7</c:f>
              <c:numCache>
                <c:formatCode>0%</c:formatCode>
                <c:ptCount val="16"/>
                <c:pt idx="0">
                  <c:v>3.125E-2</c:v>
                </c:pt>
                <c:pt idx="1">
                  <c:v>3.125E-2</c:v>
                </c:pt>
                <c:pt idx="2">
                  <c:v>3.125E-2</c:v>
                </c:pt>
                <c:pt idx="3">
                  <c:v>3.125E-2</c:v>
                </c:pt>
                <c:pt idx="4">
                  <c:v>3.125E-2</c:v>
                </c:pt>
                <c:pt idx="5">
                  <c:v>3.125E-2</c:v>
                </c:pt>
                <c:pt idx="6">
                  <c:v>3.125E-2</c:v>
                </c:pt>
                <c:pt idx="7">
                  <c:v>3.125E-2</c:v>
                </c:pt>
                <c:pt idx="8">
                  <c:v>3.125E-2</c:v>
                </c:pt>
                <c:pt idx="9">
                  <c:v>3.125E-2</c:v>
                </c:pt>
                <c:pt idx="10">
                  <c:v>3.125E-2</c:v>
                </c:pt>
                <c:pt idx="11">
                  <c:v>3.125E-2</c:v>
                </c:pt>
                <c:pt idx="12">
                  <c:v>3.125E-2</c:v>
                </c:pt>
                <c:pt idx="13">
                  <c:v>3.125E-2</c:v>
                </c:pt>
                <c:pt idx="14">
                  <c:v>3.125E-2</c:v>
                </c:pt>
                <c:pt idx="15">
                  <c:v>3.125E-2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FB-46C4-8655-FC42B94D68D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MEDICION'!$H$2:$W$2</c:f>
              <c:strCache>
                <c:ptCount val="16"/>
                <c:pt idx="0">
                  <c:v>2020-1</c:v>
                </c:pt>
                <c:pt idx="1">
                  <c:v>2020-2</c:v>
                </c:pt>
                <c:pt idx="2">
                  <c:v>2021-1</c:v>
                </c:pt>
                <c:pt idx="3">
                  <c:v>2021-2</c:v>
                </c:pt>
                <c:pt idx="4">
                  <c:v>2022-1</c:v>
                </c:pt>
                <c:pt idx="5">
                  <c:v>2022-2</c:v>
                </c:pt>
                <c:pt idx="6">
                  <c:v>2023-1</c:v>
                </c:pt>
                <c:pt idx="7">
                  <c:v>2023-2</c:v>
                </c:pt>
                <c:pt idx="8">
                  <c:v>2024-1</c:v>
                </c:pt>
                <c:pt idx="9">
                  <c:v>2024-2</c:v>
                </c:pt>
                <c:pt idx="10">
                  <c:v>2025-1</c:v>
                </c:pt>
                <c:pt idx="11">
                  <c:v>2025-2</c:v>
                </c:pt>
                <c:pt idx="12">
                  <c:v>2026-1</c:v>
                </c:pt>
                <c:pt idx="13">
                  <c:v>2026-2</c:v>
                </c:pt>
                <c:pt idx="14">
                  <c:v>2027-1</c:v>
                </c:pt>
                <c:pt idx="15">
                  <c:v>2027-2</c:v>
                </c:pt>
              </c:strCache>
            </c:strRef>
          </c:cat>
          <c:val>
            <c:numRef>
              <c:f>'HERRAMIENTA DE MEDICION'!$H$8:$W$8</c:f>
              <c:numCache>
                <c:formatCode>0%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5CFB-46C4-8655-FC42B94D6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15826223"/>
        <c:axId val="1815821231"/>
      </c:barChart>
      <c:catAx>
        <c:axId val="181582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5821231"/>
        <c:crosses val="autoZero"/>
        <c:auto val="1"/>
        <c:lblAlgn val="ctr"/>
        <c:lblOffset val="100"/>
        <c:noMultiLvlLbl val="0"/>
      </c:catAx>
      <c:valAx>
        <c:axId val="1815821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58262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Documentos</a:t>
            </a:r>
            <a:r>
              <a:rPr lang="es-CO" baseline="0"/>
              <a:t> Restaurados</a:t>
            </a: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AE-4D8E-9BE6-F063F62E7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242752"/>
        <c:axId val="79244288"/>
      </c:barChart>
      <c:catAx>
        <c:axId val="7924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244288"/>
        <c:crosses val="autoZero"/>
        <c:auto val="1"/>
        <c:lblAlgn val="ctr"/>
        <c:lblOffset val="100"/>
        <c:noMultiLvlLbl val="0"/>
      </c:catAx>
      <c:valAx>
        <c:axId val="7924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24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Documentos</a:t>
            </a:r>
            <a:r>
              <a:rPr lang="es-CO" baseline="0"/>
              <a:t> Preservados</a:t>
            </a: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9-49B2-B01E-0A4D5DB42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293440"/>
        <c:axId val="79295232"/>
      </c:barChart>
      <c:catAx>
        <c:axId val="7929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295232"/>
        <c:crosses val="autoZero"/>
        <c:auto val="1"/>
        <c:lblAlgn val="ctr"/>
        <c:lblOffset val="100"/>
        <c:noMultiLvlLbl val="0"/>
      </c:catAx>
      <c:valAx>
        <c:axId val="7929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29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Dotación de Mobiliario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50-4135-98BA-5FE738D0AFF3}"/>
            </c:ext>
          </c:extLst>
        </c:ser>
        <c:ser>
          <c:idx val="1"/>
          <c:order val="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B50-4135-98BA-5FE738D0A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333632"/>
        <c:axId val="79347712"/>
      </c:barChart>
      <c:catAx>
        <c:axId val="7933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347712"/>
        <c:crosses val="autoZero"/>
        <c:auto val="1"/>
        <c:lblAlgn val="ctr"/>
        <c:lblOffset val="100"/>
        <c:noMultiLvlLbl val="0"/>
      </c:catAx>
      <c:valAx>
        <c:axId val="7934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33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600" b="1"/>
              <a:t>Rollos</a:t>
            </a:r>
            <a:r>
              <a:rPr lang="es-CO" sz="1600" b="1" baseline="0"/>
              <a:t> Migrados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MEDICION'!$H$2:$W$2</c:f>
              <c:strCache>
                <c:ptCount val="16"/>
                <c:pt idx="0">
                  <c:v>2020-1</c:v>
                </c:pt>
                <c:pt idx="1">
                  <c:v>2020-2</c:v>
                </c:pt>
                <c:pt idx="2">
                  <c:v>2021-1</c:v>
                </c:pt>
                <c:pt idx="3">
                  <c:v>2021-2</c:v>
                </c:pt>
                <c:pt idx="4">
                  <c:v>2022-1</c:v>
                </c:pt>
                <c:pt idx="5">
                  <c:v>2022-2</c:v>
                </c:pt>
                <c:pt idx="6">
                  <c:v>2023-1</c:v>
                </c:pt>
                <c:pt idx="7">
                  <c:v>2023-2</c:v>
                </c:pt>
                <c:pt idx="8">
                  <c:v>2024-1</c:v>
                </c:pt>
                <c:pt idx="9">
                  <c:v>2024-2</c:v>
                </c:pt>
                <c:pt idx="10">
                  <c:v>2025-1</c:v>
                </c:pt>
                <c:pt idx="11">
                  <c:v>2025-2</c:v>
                </c:pt>
                <c:pt idx="12">
                  <c:v>2026-1</c:v>
                </c:pt>
                <c:pt idx="13">
                  <c:v>2026-2</c:v>
                </c:pt>
                <c:pt idx="14">
                  <c:v>2027-1</c:v>
                </c:pt>
                <c:pt idx="15">
                  <c:v>2027-2</c:v>
                </c:pt>
              </c:strCache>
            </c:strRef>
          </c:cat>
          <c:val>
            <c:numRef>
              <c:f>'HERRAMIENTA DE MEDICION'!$H$3:$W$3</c:f>
              <c:numCache>
                <c:formatCode>0%</c:formatCode>
                <c:ptCount val="16"/>
                <c:pt idx="0">
                  <c:v>6.25E-2</c:v>
                </c:pt>
                <c:pt idx="1">
                  <c:v>6.25E-2</c:v>
                </c:pt>
                <c:pt idx="2">
                  <c:v>6.25E-2</c:v>
                </c:pt>
                <c:pt idx="3">
                  <c:v>6.25E-2</c:v>
                </c:pt>
                <c:pt idx="4">
                  <c:v>6.25E-2</c:v>
                </c:pt>
                <c:pt idx="5">
                  <c:v>6.25E-2</c:v>
                </c:pt>
                <c:pt idx="6">
                  <c:v>6.25E-2</c:v>
                </c:pt>
                <c:pt idx="7">
                  <c:v>6.25E-2</c:v>
                </c:pt>
                <c:pt idx="8">
                  <c:v>6.25E-2</c:v>
                </c:pt>
                <c:pt idx="9">
                  <c:v>6.25E-2</c:v>
                </c:pt>
                <c:pt idx="10">
                  <c:v>6.25E-2</c:v>
                </c:pt>
                <c:pt idx="11">
                  <c:v>6.25E-2</c:v>
                </c:pt>
                <c:pt idx="12">
                  <c:v>6.25E-2</c:v>
                </c:pt>
                <c:pt idx="13">
                  <c:v>6.25E-2</c:v>
                </c:pt>
                <c:pt idx="14">
                  <c:v>6.25E-2</c:v>
                </c:pt>
                <c:pt idx="15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D-4525-A29A-3F0A249B7FE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MEDICION'!$H$2:$W$2</c:f>
              <c:strCache>
                <c:ptCount val="16"/>
                <c:pt idx="0">
                  <c:v>2020-1</c:v>
                </c:pt>
                <c:pt idx="1">
                  <c:v>2020-2</c:v>
                </c:pt>
                <c:pt idx="2">
                  <c:v>2021-1</c:v>
                </c:pt>
                <c:pt idx="3">
                  <c:v>2021-2</c:v>
                </c:pt>
                <c:pt idx="4">
                  <c:v>2022-1</c:v>
                </c:pt>
                <c:pt idx="5">
                  <c:v>2022-2</c:v>
                </c:pt>
                <c:pt idx="6">
                  <c:v>2023-1</c:v>
                </c:pt>
                <c:pt idx="7">
                  <c:v>2023-2</c:v>
                </c:pt>
                <c:pt idx="8">
                  <c:v>2024-1</c:v>
                </c:pt>
                <c:pt idx="9">
                  <c:v>2024-2</c:v>
                </c:pt>
                <c:pt idx="10">
                  <c:v>2025-1</c:v>
                </c:pt>
                <c:pt idx="11">
                  <c:v>2025-2</c:v>
                </c:pt>
                <c:pt idx="12">
                  <c:v>2026-1</c:v>
                </c:pt>
                <c:pt idx="13">
                  <c:v>2026-2</c:v>
                </c:pt>
                <c:pt idx="14">
                  <c:v>2027-1</c:v>
                </c:pt>
                <c:pt idx="15">
                  <c:v>2027-2</c:v>
                </c:pt>
              </c:strCache>
            </c:strRef>
          </c:cat>
          <c:val>
            <c:numRef>
              <c:f>'HERRAMIENTA DE MEDICION'!$H$4:$W$4</c:f>
              <c:numCache>
                <c:formatCode>0%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1-4DED-4525-A29A-3F0A249B7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483648"/>
        <c:axId val="81485184"/>
      </c:barChart>
      <c:catAx>
        <c:axId val="8148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485184"/>
        <c:crosses val="autoZero"/>
        <c:auto val="1"/>
        <c:lblAlgn val="ctr"/>
        <c:lblOffset val="100"/>
        <c:noMultiLvlLbl val="0"/>
      </c:catAx>
      <c:valAx>
        <c:axId val="8148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483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600" b="1"/>
              <a:t>Archivo</a:t>
            </a:r>
            <a:r>
              <a:rPr lang="es-CO" sz="1600" b="1" baseline="0"/>
              <a:t>s Mejorados</a:t>
            </a:r>
          </a:p>
        </c:rich>
      </c:tx>
      <c:layout>
        <c:manualLayout>
          <c:xMode val="edge"/>
          <c:yMode val="edge"/>
          <c:x val="0.34008592234310342"/>
          <c:y val="3.650122796453920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MEDICION'!$E$2:$G$2</c:f>
              <c:strCache>
                <c:ptCount val="3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</c:strCache>
            </c:strRef>
          </c:cat>
          <c:val>
            <c:numRef>
              <c:f>'HERRAMIENTA DE MEDICION'!$E$5:$G$5</c:f>
              <c:numCache>
                <c:formatCode>0%</c:formatCode>
                <c:ptCount val="3"/>
                <c:pt idx="0">
                  <c:v>0.2</c:v>
                </c:pt>
                <c:pt idx="1">
                  <c:v>0.4</c:v>
                </c:pt>
                <c:pt idx="2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6-4DC5-8E1B-6C4C4AEC44D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MEDICION'!$E$2:$G$2</c:f>
              <c:strCache>
                <c:ptCount val="3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</c:strCache>
              <c:extLst xmlns:c15="http://schemas.microsoft.com/office/drawing/2012/chart"/>
            </c:strRef>
          </c:cat>
          <c:val>
            <c:numRef>
              <c:f>'HERRAMIENTA DE MEDICION'!$E$6:$G$6</c:f>
              <c:numCache>
                <c:formatCode>0%</c:formatCode>
                <c:ptCount val="3"/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F9C6-4DC5-8E1B-6C4C4AEC4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596416"/>
        <c:axId val="81597952"/>
        <c:extLst/>
      </c:barChart>
      <c:catAx>
        <c:axId val="8159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597952"/>
        <c:crosses val="autoZero"/>
        <c:auto val="1"/>
        <c:lblAlgn val="ctr"/>
        <c:lblOffset val="100"/>
        <c:noMultiLvlLbl val="0"/>
      </c:catAx>
      <c:valAx>
        <c:axId val="8159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596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600" b="1"/>
              <a:t>Dotación</a:t>
            </a:r>
            <a:r>
              <a:rPr lang="es-CO" sz="1600" b="1" baseline="0"/>
              <a:t> de Mobiliario</a:t>
            </a:r>
            <a:endParaRPr lang="es-CO" sz="16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MEDICION'!$E$2:$G$2</c:f>
              <c:strCache>
                <c:ptCount val="3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</c:strCache>
            </c:strRef>
          </c:cat>
          <c:val>
            <c:numRef>
              <c:f>'HERRAMIENTA DE MEDICION'!$E$11:$G$11</c:f>
              <c:numCache>
                <c:formatCode>0%</c:formatCode>
                <c:ptCount val="3"/>
                <c:pt idx="0">
                  <c:v>0.2</c:v>
                </c:pt>
                <c:pt idx="1">
                  <c:v>0.4</c:v>
                </c:pt>
                <c:pt idx="2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C-48E3-8BE9-B28BC339DD6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MEDICION'!$E$2:$G$2</c:f>
              <c:strCache>
                <c:ptCount val="3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</c:strCache>
            </c:strRef>
          </c:cat>
          <c:val>
            <c:numRef>
              <c:f>'HERRAMIENTA DE MEDICION'!$E$12:$G$12</c:f>
              <c:numCache>
                <c:formatCode>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AC1C-48E3-8BE9-B28BC339D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640448"/>
        <c:axId val="81650432"/>
      </c:barChart>
      <c:catAx>
        <c:axId val="8164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650432"/>
        <c:crosses val="autoZero"/>
        <c:auto val="1"/>
        <c:lblAlgn val="ctr"/>
        <c:lblOffset val="100"/>
        <c:noMultiLvlLbl val="0"/>
      </c:catAx>
      <c:valAx>
        <c:axId val="8165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64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Porcentaje de</a:t>
            </a:r>
            <a:r>
              <a:rPr lang="es-CO" b="1" baseline="0"/>
              <a:t> Archivos de Gestión Organizados</a:t>
            </a:r>
            <a:endParaRPr lang="es-CO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'HERRAMIENTA DE MEDICION'!$E$2:$H$2</c:f>
              <c:strCache>
                <c:ptCount val="4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</c:strCache>
            </c:strRef>
          </c:cat>
          <c:val>
            <c:numRef>
              <c:f>'HERRAMIENTA DE MEDICION'!$E$13:$H$13</c:f>
              <c:numCache>
                <c:formatCode>0%</c:formatCode>
                <c:ptCount val="4"/>
                <c:pt idx="0">
                  <c:v>0.1</c:v>
                </c:pt>
                <c:pt idx="1">
                  <c:v>0.35</c:v>
                </c:pt>
                <c:pt idx="2">
                  <c:v>0.35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EF-4966-972A-B9E9969350B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'HERRAMIENTA DE MEDICION'!$E$2:$H$2</c:f>
              <c:strCache>
                <c:ptCount val="4"/>
                <c:pt idx="0">
                  <c:v>2018-2</c:v>
                </c:pt>
                <c:pt idx="1">
                  <c:v>2019-1</c:v>
                </c:pt>
                <c:pt idx="2">
                  <c:v>2019-2</c:v>
                </c:pt>
                <c:pt idx="3">
                  <c:v>2020-1</c:v>
                </c:pt>
              </c:strCache>
              <c:extLst xmlns:c15="http://schemas.microsoft.com/office/drawing/2012/chart"/>
            </c:strRef>
          </c:cat>
          <c:val>
            <c:numRef>
              <c:f>'HERRAMIENTA DE MEDICION'!$E$14:$H$14</c:f>
              <c:numCache>
                <c:formatCode>0%</c:formatCode>
                <c:ptCount val="4"/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4EF-4966-972A-B9E996935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564416"/>
        <c:axId val="81565952"/>
        <c:extLst/>
      </c:barChart>
      <c:catAx>
        <c:axId val="8156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565952"/>
        <c:crosses val="autoZero"/>
        <c:auto val="1"/>
        <c:lblAlgn val="ctr"/>
        <c:lblOffset val="100"/>
        <c:noMultiLvlLbl val="0"/>
      </c:catAx>
      <c:valAx>
        <c:axId val="8156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8156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13" Type="http://schemas.openxmlformats.org/officeDocument/2006/relationships/chart" Target="../charts/chart18.xml"/><Relationship Id="rId18" Type="http://schemas.openxmlformats.org/officeDocument/2006/relationships/chart" Target="../charts/chart23.xml"/><Relationship Id="rId3" Type="http://schemas.openxmlformats.org/officeDocument/2006/relationships/chart" Target="../charts/chart8.xml"/><Relationship Id="rId21" Type="http://schemas.openxmlformats.org/officeDocument/2006/relationships/chart" Target="../charts/chart26.xml"/><Relationship Id="rId7" Type="http://schemas.openxmlformats.org/officeDocument/2006/relationships/chart" Target="../charts/chart12.xml"/><Relationship Id="rId12" Type="http://schemas.openxmlformats.org/officeDocument/2006/relationships/chart" Target="../charts/chart17.xml"/><Relationship Id="rId17" Type="http://schemas.openxmlformats.org/officeDocument/2006/relationships/chart" Target="../charts/chart22.xml"/><Relationship Id="rId2" Type="http://schemas.openxmlformats.org/officeDocument/2006/relationships/chart" Target="../charts/chart7.xml"/><Relationship Id="rId16" Type="http://schemas.openxmlformats.org/officeDocument/2006/relationships/chart" Target="../charts/chart21.xml"/><Relationship Id="rId20" Type="http://schemas.openxmlformats.org/officeDocument/2006/relationships/chart" Target="../charts/chart25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6.xml"/><Relationship Id="rId5" Type="http://schemas.openxmlformats.org/officeDocument/2006/relationships/chart" Target="../charts/chart10.xml"/><Relationship Id="rId15" Type="http://schemas.openxmlformats.org/officeDocument/2006/relationships/chart" Target="../charts/chart20.xml"/><Relationship Id="rId10" Type="http://schemas.openxmlformats.org/officeDocument/2006/relationships/chart" Target="../charts/chart15.xml"/><Relationship Id="rId19" Type="http://schemas.openxmlformats.org/officeDocument/2006/relationships/chart" Target="../charts/chart24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Relationship Id="rId14" Type="http://schemas.openxmlformats.org/officeDocument/2006/relationships/chart" Target="../charts/chart19.xml"/><Relationship Id="rId22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74082</xdr:colOff>
      <xdr:row>44</xdr:row>
      <xdr:rowOff>0</xdr:rowOff>
    </xdr:from>
    <xdr:to>
      <xdr:col>22</xdr:col>
      <xdr:colOff>2857500</xdr:colOff>
      <xdr:row>44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190501</xdr:colOff>
      <xdr:row>44</xdr:row>
      <xdr:rowOff>0</xdr:rowOff>
    </xdr:from>
    <xdr:to>
      <xdr:col>22</xdr:col>
      <xdr:colOff>2899833</xdr:colOff>
      <xdr:row>44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21167</xdr:colOff>
      <xdr:row>44</xdr:row>
      <xdr:rowOff>0</xdr:rowOff>
    </xdr:from>
    <xdr:to>
      <xdr:col>22</xdr:col>
      <xdr:colOff>2878666</xdr:colOff>
      <xdr:row>44</xdr:row>
      <xdr:rowOff>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132291</xdr:colOff>
      <xdr:row>44</xdr:row>
      <xdr:rowOff>0</xdr:rowOff>
    </xdr:from>
    <xdr:to>
      <xdr:col>22</xdr:col>
      <xdr:colOff>2910416</xdr:colOff>
      <xdr:row>44</xdr:row>
      <xdr:rowOff>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116416</xdr:colOff>
      <xdr:row>44</xdr:row>
      <xdr:rowOff>0</xdr:rowOff>
    </xdr:from>
    <xdr:to>
      <xdr:col>22</xdr:col>
      <xdr:colOff>2889250</xdr:colOff>
      <xdr:row>44</xdr:row>
      <xdr:rowOff>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9526</xdr:rowOff>
    </xdr:from>
    <xdr:to>
      <xdr:col>1</xdr:col>
      <xdr:colOff>2505075</xdr:colOff>
      <xdr:row>2</xdr:row>
      <xdr:rowOff>295275</xdr:rowOff>
    </xdr:to>
    <xdr:cxnSp macro="">
      <xdr:nvCxnSpPr>
        <xdr:cNvPr id="5" name="Conector recto 4"/>
        <xdr:cNvCxnSpPr/>
      </xdr:nvCxnSpPr>
      <xdr:spPr>
        <a:xfrm flipV="1">
          <a:off x="352425" y="209551"/>
          <a:ext cx="2505075" cy="571499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176212</xdr:colOff>
      <xdr:row>2</xdr:row>
      <xdr:rowOff>98269</xdr:rowOff>
    </xdr:from>
    <xdr:to>
      <xdr:col>23</xdr:col>
      <xdr:colOff>4657725</xdr:colOff>
      <xdr:row>3</xdr:row>
      <xdr:rowOff>936469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209086</xdr:colOff>
      <xdr:row>4</xdr:row>
      <xdr:rowOff>81311</xdr:rowOff>
    </xdr:from>
    <xdr:to>
      <xdr:col>23</xdr:col>
      <xdr:colOff>4762500</xdr:colOff>
      <xdr:row>5</xdr:row>
      <xdr:rowOff>1042174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176212</xdr:colOff>
      <xdr:row>10</xdr:row>
      <xdr:rowOff>90487</xdr:rowOff>
    </xdr:from>
    <xdr:to>
      <xdr:col>23</xdr:col>
      <xdr:colOff>4748212</xdr:colOff>
      <xdr:row>11</xdr:row>
      <xdr:rowOff>1385887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197121</xdr:colOff>
      <xdr:row>12</xdr:row>
      <xdr:rowOff>105123</xdr:rowOff>
    </xdr:from>
    <xdr:to>
      <xdr:col>23</xdr:col>
      <xdr:colOff>4769121</xdr:colOff>
      <xdr:row>13</xdr:row>
      <xdr:rowOff>986186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138112</xdr:colOff>
      <xdr:row>14</xdr:row>
      <xdr:rowOff>117901</xdr:rowOff>
    </xdr:from>
    <xdr:to>
      <xdr:col>23</xdr:col>
      <xdr:colOff>4710112</xdr:colOff>
      <xdr:row>15</xdr:row>
      <xdr:rowOff>960864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175051</xdr:colOff>
      <xdr:row>16</xdr:row>
      <xdr:rowOff>155768</xdr:rowOff>
    </xdr:from>
    <xdr:to>
      <xdr:col>23</xdr:col>
      <xdr:colOff>4747051</xdr:colOff>
      <xdr:row>17</xdr:row>
      <xdr:rowOff>998731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214312</xdr:colOff>
      <xdr:row>18</xdr:row>
      <xdr:rowOff>80962</xdr:rowOff>
    </xdr:from>
    <xdr:to>
      <xdr:col>23</xdr:col>
      <xdr:colOff>4786312</xdr:colOff>
      <xdr:row>19</xdr:row>
      <xdr:rowOff>1009650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192009</xdr:colOff>
      <xdr:row>20</xdr:row>
      <xdr:rowOff>113718</xdr:rowOff>
    </xdr:from>
    <xdr:to>
      <xdr:col>23</xdr:col>
      <xdr:colOff>4797347</xdr:colOff>
      <xdr:row>21</xdr:row>
      <xdr:rowOff>1010579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92927</xdr:colOff>
      <xdr:row>22</xdr:row>
      <xdr:rowOff>58079</xdr:rowOff>
    </xdr:from>
    <xdr:to>
      <xdr:col>23</xdr:col>
      <xdr:colOff>4843810</xdr:colOff>
      <xdr:row>23</xdr:row>
      <xdr:rowOff>1103505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23</xdr:col>
      <xdr:colOff>278779</xdr:colOff>
      <xdr:row>24</xdr:row>
      <xdr:rowOff>46463</xdr:rowOff>
    </xdr:from>
    <xdr:to>
      <xdr:col>23</xdr:col>
      <xdr:colOff>4750885</xdr:colOff>
      <xdr:row>25</xdr:row>
      <xdr:rowOff>1370670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23</xdr:col>
      <xdr:colOff>223025</xdr:colOff>
      <xdr:row>26</xdr:row>
      <xdr:rowOff>62960</xdr:rowOff>
    </xdr:from>
    <xdr:to>
      <xdr:col>23</xdr:col>
      <xdr:colOff>4795025</xdr:colOff>
      <xdr:row>27</xdr:row>
      <xdr:rowOff>1463599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151006</xdr:colOff>
      <xdr:row>28</xdr:row>
      <xdr:rowOff>116158</xdr:rowOff>
    </xdr:from>
    <xdr:to>
      <xdr:col>23</xdr:col>
      <xdr:colOff>4843812</xdr:colOff>
      <xdr:row>29</xdr:row>
      <xdr:rowOff>1312590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23</xdr:col>
      <xdr:colOff>118478</xdr:colOff>
      <xdr:row>30</xdr:row>
      <xdr:rowOff>109421</xdr:rowOff>
    </xdr:from>
    <xdr:to>
      <xdr:col>23</xdr:col>
      <xdr:colOff>4762499</xdr:colOff>
      <xdr:row>31</xdr:row>
      <xdr:rowOff>1370671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23</xdr:col>
      <xdr:colOff>223023</xdr:colOff>
      <xdr:row>32</xdr:row>
      <xdr:rowOff>109422</xdr:rowOff>
    </xdr:from>
    <xdr:to>
      <xdr:col>23</xdr:col>
      <xdr:colOff>4795023</xdr:colOff>
      <xdr:row>33</xdr:row>
      <xdr:rowOff>1377408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23</xdr:col>
      <xdr:colOff>104542</xdr:colOff>
      <xdr:row>34</xdr:row>
      <xdr:rowOff>116159</xdr:rowOff>
    </xdr:from>
    <xdr:to>
      <xdr:col>23</xdr:col>
      <xdr:colOff>4818255</xdr:colOff>
      <xdr:row>35</xdr:row>
      <xdr:rowOff>1393903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23</xdr:col>
      <xdr:colOff>220700</xdr:colOff>
      <xdr:row>36</xdr:row>
      <xdr:rowOff>127775</xdr:rowOff>
    </xdr:from>
    <xdr:to>
      <xdr:col>23</xdr:col>
      <xdr:colOff>4725327</xdr:colOff>
      <xdr:row>37</xdr:row>
      <xdr:rowOff>1244987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23</xdr:col>
      <xdr:colOff>232317</xdr:colOff>
      <xdr:row>38</xdr:row>
      <xdr:rowOff>104543</xdr:rowOff>
    </xdr:from>
    <xdr:to>
      <xdr:col>23</xdr:col>
      <xdr:colOff>4731135</xdr:colOff>
      <xdr:row>39</xdr:row>
      <xdr:rowOff>1324209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23</xdr:col>
      <xdr:colOff>281103</xdr:colOff>
      <xdr:row>40</xdr:row>
      <xdr:rowOff>127774</xdr:rowOff>
    </xdr:from>
    <xdr:to>
      <xdr:col>23</xdr:col>
      <xdr:colOff>4716037</xdr:colOff>
      <xdr:row>41</xdr:row>
      <xdr:rowOff>1296096</xdr:rowOff>
    </xdr:to>
    <xdr:graphicFrame macro="">
      <xdr:nvGraphicFramePr>
        <xdr:cNvPr id="20" name="1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23</xdr:col>
      <xdr:colOff>223022</xdr:colOff>
      <xdr:row>42</xdr:row>
      <xdr:rowOff>109421</xdr:rowOff>
    </xdr:from>
    <xdr:to>
      <xdr:col>23</xdr:col>
      <xdr:colOff>4795022</xdr:colOff>
      <xdr:row>43</xdr:row>
      <xdr:rowOff>1289359</xdr:rowOff>
    </xdr:to>
    <xdr:graphicFrame macro="">
      <xdr:nvGraphicFramePr>
        <xdr:cNvPr id="22" name="2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23</xdr:col>
      <xdr:colOff>220702</xdr:colOff>
      <xdr:row>44</xdr:row>
      <xdr:rowOff>116158</xdr:rowOff>
    </xdr:from>
    <xdr:to>
      <xdr:col>23</xdr:col>
      <xdr:colOff>4748560</xdr:colOff>
      <xdr:row>45</xdr:row>
      <xdr:rowOff>1342559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23</xdr:col>
      <xdr:colOff>209084</xdr:colOff>
      <xdr:row>8</xdr:row>
      <xdr:rowOff>92928</xdr:rowOff>
    </xdr:from>
    <xdr:to>
      <xdr:col>23</xdr:col>
      <xdr:colOff>4750884</xdr:colOff>
      <xdr:row>9</xdr:row>
      <xdr:rowOff>1267057</xdr:rowOff>
    </xdr:to>
    <xdr:graphicFrame macro="">
      <xdr:nvGraphicFramePr>
        <xdr:cNvPr id="32" name="Gráfico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23</xdr:col>
      <xdr:colOff>176560</xdr:colOff>
      <xdr:row>6</xdr:row>
      <xdr:rowOff>33918</xdr:rowOff>
    </xdr:from>
    <xdr:to>
      <xdr:col>23</xdr:col>
      <xdr:colOff>4748560</xdr:colOff>
      <xdr:row>7</xdr:row>
      <xdr:rowOff>1278673</xdr:rowOff>
    </xdr:to>
    <xdr:graphicFrame macro="">
      <xdr:nvGraphicFramePr>
        <xdr:cNvPr id="34" name="Gráfico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0.02445</cdr:x>
      <cdr:y>0.02591</cdr:y>
    </cdr:from>
    <cdr:to>
      <cdr:x>0.92665</cdr:x>
      <cdr:y>0.17617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6159" y="58081"/>
          <a:ext cx="4286250" cy="336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O" sz="1400" b="1"/>
            <a:t>Porcentaje de metros lineales Archivo Central Inventariados</a:t>
          </a:r>
        </a:p>
        <a:p xmlns:a="http://schemas.openxmlformats.org/drawingml/2006/main">
          <a:endParaRPr lang="es-CO" sz="11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0.03772</cdr:x>
      <cdr:y>0.0084</cdr:y>
    </cdr:from>
    <cdr:to>
      <cdr:x>0.96364</cdr:x>
      <cdr:y>0.20588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68676" y="23232"/>
          <a:ext cx="4140808" cy="545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s-CO" sz="1400" b="1"/>
            <a:t>Porcentaje de servidores responsables</a:t>
          </a:r>
          <a:r>
            <a:rPr lang="es-CO" sz="1400" b="1" baseline="0"/>
            <a:t> de A</a:t>
          </a:r>
          <a:r>
            <a:rPr lang="es-CO" sz="1400" b="1"/>
            <a:t>rchivos de</a:t>
          </a:r>
        </a:p>
        <a:p xmlns:a="http://schemas.openxmlformats.org/drawingml/2006/main">
          <a:pPr algn="ctr"/>
          <a:r>
            <a:rPr lang="es-CO" sz="1400" b="1" baseline="0"/>
            <a:t> Gestión Capacitados</a:t>
          </a:r>
          <a:endParaRPr lang="es-CO" sz="1400" b="1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0.00457</cdr:x>
      <cdr:y>0.02027</cdr:y>
    </cdr:from>
    <cdr:to>
      <cdr:x>0.95478</cdr:x>
      <cdr:y>0.11665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0908" y="59704"/>
          <a:ext cx="4344329" cy="2838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O" sz="1300" b="1"/>
            <a:t>Porcentaje de servidores </a:t>
          </a:r>
          <a:r>
            <a:rPr lang="es-CO" sz="1300" b="1" baseline="0"/>
            <a:t>certificados en NCL Archivos de Gestión</a:t>
          </a:r>
          <a:endParaRPr lang="es-CO" sz="1300" b="1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0.21519</cdr:x>
      <cdr:y>0.00383</cdr:y>
    </cdr:from>
    <cdr:to>
      <cdr:x>0.66743</cdr:x>
      <cdr:y>0.11392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009838" y="10020"/>
          <a:ext cx="2122275" cy="287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O" sz="1600" b="1"/>
            <a:t>Porcentaje Inventario Natural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0.10874</cdr:x>
      <cdr:y>0.00605</cdr:y>
    </cdr:from>
    <cdr:to>
      <cdr:x>0.92429</cdr:x>
      <cdr:y>0.13349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504991" y="16617"/>
          <a:ext cx="3787431" cy="350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s-CO" sz="1600" b="1"/>
            <a:t>Porcentaje</a:t>
          </a:r>
          <a:r>
            <a:rPr lang="es-CO" sz="1600" b="1" baseline="0"/>
            <a:t> Organización Fondo Acumulado</a:t>
          </a:r>
          <a:endParaRPr lang="es-CO" sz="1600" b="1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Anexo%203_TABLA%20DE%20EVALUACION%20DE%20IMPACTO.xlsx" TargetMode="External"/><Relationship Id="rId13" Type="http://schemas.openxmlformats.org/officeDocument/2006/relationships/hyperlink" Target="Anexo%203_TABLA%20DE%20EVALUACION%20DE%20IMPACTO.xlsx" TargetMode="External"/><Relationship Id="rId18" Type="http://schemas.openxmlformats.org/officeDocument/2006/relationships/hyperlink" Target="Anexo%203_TABLA%20DE%20EVALUACION%20DE%20IMPACTO.xlsx" TargetMode="External"/><Relationship Id="rId3" Type="http://schemas.openxmlformats.org/officeDocument/2006/relationships/hyperlink" Target="Anexo%203_TABLA%20DE%20EVALUACION%20DE%20IMPACTO.xlsx" TargetMode="External"/><Relationship Id="rId7" Type="http://schemas.openxmlformats.org/officeDocument/2006/relationships/hyperlink" Target="Anexo%203_TABLA%20DE%20EVALUACION%20DE%20IMPACTO.xlsx" TargetMode="External"/><Relationship Id="rId12" Type="http://schemas.openxmlformats.org/officeDocument/2006/relationships/hyperlink" Target="Anexo%203_TABLA%20DE%20EVALUACION%20DE%20IMPACTO.xlsx" TargetMode="External"/><Relationship Id="rId17" Type="http://schemas.openxmlformats.org/officeDocument/2006/relationships/hyperlink" Target="Anexo%203_TABLA%20DE%20EVALUACION%20DE%20IMPACTO.xlsx" TargetMode="External"/><Relationship Id="rId2" Type="http://schemas.openxmlformats.org/officeDocument/2006/relationships/hyperlink" Target="Anexo%203_TABLA%20DE%20EVALUACION%20DE%20IMPACTO.xlsx" TargetMode="External"/><Relationship Id="rId16" Type="http://schemas.openxmlformats.org/officeDocument/2006/relationships/hyperlink" Target="Anexo%203_TABLA%20DE%20EVALUACION%20DE%20IMPACTO.xlsx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Anexo%203_TABLA%20DE%20EVALUACION%20DE%20IMPACTO.xlsx" TargetMode="External"/><Relationship Id="rId6" Type="http://schemas.openxmlformats.org/officeDocument/2006/relationships/hyperlink" Target="Anexo%203_TABLA%20DE%20EVALUACION%20DE%20IMPACTO.xlsx" TargetMode="External"/><Relationship Id="rId11" Type="http://schemas.openxmlformats.org/officeDocument/2006/relationships/hyperlink" Target="Anexo%203_TABLA%20DE%20EVALUACION%20DE%20IMPACTO.xlsx" TargetMode="External"/><Relationship Id="rId5" Type="http://schemas.openxmlformats.org/officeDocument/2006/relationships/hyperlink" Target="Anexo%203_TABLA%20DE%20EVALUACION%20DE%20IMPACTO.xlsx" TargetMode="External"/><Relationship Id="rId15" Type="http://schemas.openxmlformats.org/officeDocument/2006/relationships/hyperlink" Target="Anexo%203_TABLA%20DE%20EVALUACION%20DE%20IMPACTO.xlsx" TargetMode="External"/><Relationship Id="rId10" Type="http://schemas.openxmlformats.org/officeDocument/2006/relationships/hyperlink" Target="Anexo%203_TABLA%20DE%20EVALUACION%20DE%20IMPACTO.xlsx" TargetMode="External"/><Relationship Id="rId19" Type="http://schemas.openxmlformats.org/officeDocument/2006/relationships/hyperlink" Target="Anexo%203_TABLA%20DE%20EVALUACION%20DE%20IMPACTO.xlsx" TargetMode="External"/><Relationship Id="rId4" Type="http://schemas.openxmlformats.org/officeDocument/2006/relationships/hyperlink" Target="Anexo%203_TABLA%20DE%20EVALUACION%20DE%20IMPACTO.xlsx" TargetMode="External"/><Relationship Id="rId9" Type="http://schemas.openxmlformats.org/officeDocument/2006/relationships/hyperlink" Target="Anexo%203_TABLA%20DE%20EVALUACION%20DE%20IMPACTO.xlsx" TargetMode="External"/><Relationship Id="rId14" Type="http://schemas.openxmlformats.org/officeDocument/2006/relationships/hyperlink" Target="Anexo%203_TABLA%20DE%20EVALUACION%20DE%20IMPACTO.xlsx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Anexo%203_TABLA%20DE%20EVALUACION%20DE%20IMPACTO.xlsx" TargetMode="External"/><Relationship Id="rId13" Type="http://schemas.openxmlformats.org/officeDocument/2006/relationships/hyperlink" Target="Anexo%203_TABLA%20DE%20EVALUACION%20DE%20IMPACTO.xlsx" TargetMode="External"/><Relationship Id="rId18" Type="http://schemas.openxmlformats.org/officeDocument/2006/relationships/hyperlink" Target="Anexo%203_TABLA%20DE%20EVALUACION%20DE%20IMPACTO.xlsx" TargetMode="External"/><Relationship Id="rId3" Type="http://schemas.openxmlformats.org/officeDocument/2006/relationships/hyperlink" Target="Anexo%203_TABLA%20DE%20EVALUACION%20DE%20IMPACTO.xlsx" TargetMode="External"/><Relationship Id="rId7" Type="http://schemas.openxmlformats.org/officeDocument/2006/relationships/hyperlink" Target="Anexo%203_TABLA%20DE%20EVALUACION%20DE%20IMPACTO.xlsx" TargetMode="External"/><Relationship Id="rId12" Type="http://schemas.openxmlformats.org/officeDocument/2006/relationships/hyperlink" Target="Anexo%203_TABLA%20DE%20EVALUACION%20DE%20IMPACTO.xlsx" TargetMode="External"/><Relationship Id="rId17" Type="http://schemas.openxmlformats.org/officeDocument/2006/relationships/hyperlink" Target="Anexo%203_TABLA%20DE%20EVALUACION%20DE%20IMPACTO.xlsx" TargetMode="External"/><Relationship Id="rId2" Type="http://schemas.openxmlformats.org/officeDocument/2006/relationships/hyperlink" Target="Anexo%203_TABLA%20DE%20EVALUACION%20DE%20IMPACTO.xlsx" TargetMode="External"/><Relationship Id="rId16" Type="http://schemas.openxmlformats.org/officeDocument/2006/relationships/hyperlink" Target="Anexo%203_TABLA%20DE%20EVALUACION%20DE%20IMPACTO.xlsx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Anexo%203_TABLA%20DE%20EVALUACION%20DE%20IMPACTO.xlsx" TargetMode="External"/><Relationship Id="rId6" Type="http://schemas.openxmlformats.org/officeDocument/2006/relationships/hyperlink" Target="Anexo%203_TABLA%20DE%20EVALUACION%20DE%20IMPACTO.xlsx" TargetMode="External"/><Relationship Id="rId11" Type="http://schemas.openxmlformats.org/officeDocument/2006/relationships/hyperlink" Target="Anexo%203_TABLA%20DE%20EVALUACION%20DE%20IMPACTO.xlsx" TargetMode="External"/><Relationship Id="rId5" Type="http://schemas.openxmlformats.org/officeDocument/2006/relationships/hyperlink" Target="Anexo%203_TABLA%20DE%20EVALUACION%20DE%20IMPACTO.xlsx" TargetMode="External"/><Relationship Id="rId15" Type="http://schemas.openxmlformats.org/officeDocument/2006/relationships/hyperlink" Target="Anexo%203_TABLA%20DE%20EVALUACION%20DE%20IMPACTO.xlsx" TargetMode="External"/><Relationship Id="rId10" Type="http://schemas.openxmlformats.org/officeDocument/2006/relationships/hyperlink" Target="Anexo%203_TABLA%20DE%20EVALUACION%20DE%20IMPACTO.xlsx" TargetMode="External"/><Relationship Id="rId19" Type="http://schemas.openxmlformats.org/officeDocument/2006/relationships/hyperlink" Target="Anexo%203_TABLA%20DE%20EVALUACION%20DE%20IMPACTO.xlsx" TargetMode="External"/><Relationship Id="rId4" Type="http://schemas.openxmlformats.org/officeDocument/2006/relationships/hyperlink" Target="Anexo%203_TABLA%20DE%20EVALUACION%20DE%20IMPACTO.xlsx" TargetMode="External"/><Relationship Id="rId9" Type="http://schemas.openxmlformats.org/officeDocument/2006/relationships/hyperlink" Target="Anexo%203_TABLA%20DE%20EVALUACION%20DE%20IMPACTO.xlsx" TargetMode="External"/><Relationship Id="rId14" Type="http://schemas.openxmlformats.org/officeDocument/2006/relationships/hyperlink" Target="Anexo%203_TABLA%20DE%20EVALUACION%20DE%20IMPACTO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67"/>
  <sheetViews>
    <sheetView tabSelected="1" zoomScale="98" zoomScaleNormal="98" workbookViewId="0">
      <pane ySplit="1" topLeftCell="A2" activePane="bottomLeft" state="frozen"/>
      <selection pane="bottomLeft"/>
    </sheetView>
  </sheetViews>
  <sheetFormatPr baseColWidth="10" defaultColWidth="0" defaultRowHeight="15.75" zeroHeight="1" x14ac:dyDescent="0.25"/>
  <cols>
    <col min="1" max="1" width="46.7109375" style="63" customWidth="1"/>
    <col min="2" max="2" width="46.7109375" style="64" customWidth="1"/>
    <col min="3" max="16383" width="11.42578125" style="11" hidden="1"/>
    <col min="16384" max="16384" width="0.42578125" style="11" customWidth="1"/>
  </cols>
  <sheetData>
    <row r="1" spans="1:5" s="66" customFormat="1" ht="20.25" customHeight="1" thickBot="1" x14ac:dyDescent="0.3">
      <c r="A1" s="87" t="s">
        <v>0</v>
      </c>
      <c r="B1" s="88" t="s">
        <v>1</v>
      </c>
    </row>
    <row r="2" spans="1:5" ht="35.25" customHeight="1" x14ac:dyDescent="0.25">
      <c r="A2" s="164" t="s">
        <v>215</v>
      </c>
      <c r="B2" s="67" t="s">
        <v>209</v>
      </c>
    </row>
    <row r="3" spans="1:5" ht="35.25" customHeight="1" thickBot="1" x14ac:dyDescent="0.3">
      <c r="A3" s="165"/>
      <c r="B3" s="62" t="s">
        <v>35</v>
      </c>
      <c r="C3" s="9"/>
      <c r="D3" s="6"/>
      <c r="E3" s="6"/>
    </row>
    <row r="4" spans="1:5" ht="25.5" customHeight="1" x14ac:dyDescent="0.25">
      <c r="A4" s="166" t="s">
        <v>33</v>
      </c>
      <c r="B4" s="58" t="s">
        <v>36</v>
      </c>
      <c r="C4" s="9"/>
      <c r="D4" s="6"/>
      <c r="E4" s="6"/>
    </row>
    <row r="5" spans="1:5" ht="30.75" thickBot="1" x14ac:dyDescent="0.3">
      <c r="A5" s="165"/>
      <c r="B5" s="62" t="s">
        <v>206</v>
      </c>
      <c r="C5" s="9"/>
      <c r="D5" s="6"/>
      <c r="E5" s="6"/>
    </row>
    <row r="6" spans="1:5" ht="21.75" customHeight="1" x14ac:dyDescent="0.25">
      <c r="A6" s="166" t="s">
        <v>25</v>
      </c>
      <c r="B6" s="58" t="s">
        <v>37</v>
      </c>
      <c r="C6" s="9"/>
      <c r="D6" s="6"/>
      <c r="E6" s="6"/>
    </row>
    <row r="7" spans="1:5" ht="21.75" customHeight="1" thickBot="1" x14ac:dyDescent="0.3">
      <c r="A7" s="165"/>
      <c r="B7" s="62" t="s">
        <v>38</v>
      </c>
      <c r="C7" s="9"/>
      <c r="D7" s="6"/>
      <c r="E7" s="6"/>
    </row>
    <row r="8" spans="1:5" ht="30" x14ac:dyDescent="0.25">
      <c r="A8" s="166" t="s">
        <v>207</v>
      </c>
      <c r="B8" s="58" t="s">
        <v>35</v>
      </c>
      <c r="C8" s="9"/>
      <c r="D8" s="6"/>
      <c r="E8" s="6"/>
    </row>
    <row r="9" spans="1:5" ht="45.75" thickBot="1" x14ac:dyDescent="0.3">
      <c r="A9" s="165"/>
      <c r="B9" s="62" t="s">
        <v>39</v>
      </c>
      <c r="C9" s="9"/>
      <c r="D9" s="6"/>
      <c r="E9" s="6"/>
    </row>
    <row r="10" spans="1:5" ht="30" x14ac:dyDescent="0.25">
      <c r="A10" s="166" t="s">
        <v>29</v>
      </c>
      <c r="B10" s="58" t="s">
        <v>35</v>
      </c>
      <c r="C10" s="9"/>
      <c r="D10" s="6"/>
      <c r="E10" s="6"/>
    </row>
    <row r="11" spans="1:5" ht="45" x14ac:dyDescent="0.25">
      <c r="A11" s="167"/>
      <c r="B11" s="59" t="s">
        <v>210</v>
      </c>
      <c r="C11" s="9"/>
      <c r="D11" s="6"/>
      <c r="E11" s="6"/>
    </row>
    <row r="12" spans="1:5" ht="25.5" customHeight="1" thickBot="1" x14ac:dyDescent="0.3">
      <c r="A12" s="165"/>
      <c r="B12" s="62" t="s">
        <v>41</v>
      </c>
      <c r="C12" s="9"/>
      <c r="D12" s="6"/>
      <c r="E12" s="6"/>
    </row>
    <row r="13" spans="1:5" ht="36" customHeight="1" thickBot="1" x14ac:dyDescent="0.3">
      <c r="A13" s="76" t="s">
        <v>30</v>
      </c>
      <c r="B13" s="68" t="s">
        <v>40</v>
      </c>
      <c r="C13" s="9"/>
      <c r="D13" s="6"/>
      <c r="E13" s="6"/>
    </row>
    <row r="14" spans="1:5" ht="50.25" customHeight="1" thickBot="1" x14ac:dyDescent="0.3">
      <c r="A14" s="76" t="s">
        <v>31</v>
      </c>
      <c r="B14" s="68" t="s">
        <v>221</v>
      </c>
      <c r="C14" s="9"/>
      <c r="D14" s="6"/>
      <c r="E14" s="6"/>
    </row>
    <row r="15" spans="1:5" ht="30" x14ac:dyDescent="0.25">
      <c r="A15" s="174" t="s">
        <v>216</v>
      </c>
      <c r="B15" s="58" t="s">
        <v>35</v>
      </c>
      <c r="C15" s="9"/>
      <c r="D15" s="6"/>
      <c r="E15" s="6"/>
    </row>
    <row r="16" spans="1:5" x14ac:dyDescent="0.25">
      <c r="A16" s="175"/>
      <c r="B16" s="59" t="s">
        <v>48</v>
      </c>
      <c r="C16" s="9"/>
      <c r="D16" s="6"/>
      <c r="E16" s="6"/>
    </row>
    <row r="17" spans="1:5" x14ac:dyDescent="0.25">
      <c r="A17" s="175"/>
      <c r="B17" s="59" t="s">
        <v>49</v>
      </c>
      <c r="C17" s="9"/>
      <c r="D17" s="6"/>
      <c r="E17" s="6"/>
    </row>
    <row r="18" spans="1:5" x14ac:dyDescent="0.25">
      <c r="A18" s="175"/>
      <c r="B18" s="59" t="s">
        <v>51</v>
      </c>
      <c r="C18" s="9"/>
      <c r="D18" s="6"/>
      <c r="E18" s="6"/>
    </row>
    <row r="19" spans="1:5" ht="16.5" thickBot="1" x14ac:dyDescent="0.3">
      <c r="A19" s="176"/>
      <c r="B19" s="62" t="s">
        <v>50</v>
      </c>
      <c r="C19" s="9"/>
      <c r="D19" s="6"/>
      <c r="E19" s="6"/>
    </row>
    <row r="20" spans="1:5" ht="30" x14ac:dyDescent="0.25">
      <c r="A20" s="168" t="s">
        <v>42</v>
      </c>
      <c r="B20" s="58" t="s">
        <v>35</v>
      </c>
      <c r="C20" s="9"/>
      <c r="D20" s="6"/>
      <c r="E20" s="6"/>
    </row>
    <row r="21" spans="1:5" ht="18" customHeight="1" x14ac:dyDescent="0.25">
      <c r="A21" s="169"/>
      <c r="B21" s="59" t="s">
        <v>48</v>
      </c>
      <c r="C21" s="9"/>
      <c r="D21" s="6"/>
      <c r="E21" s="6"/>
    </row>
    <row r="22" spans="1:5" ht="18" customHeight="1" x14ac:dyDescent="0.25">
      <c r="A22" s="169"/>
      <c r="B22" s="59" t="s">
        <v>49</v>
      </c>
      <c r="C22" s="9"/>
      <c r="D22" s="6"/>
      <c r="E22" s="6"/>
    </row>
    <row r="23" spans="1:5" ht="18" customHeight="1" x14ac:dyDescent="0.25">
      <c r="A23" s="169"/>
      <c r="B23" s="59" t="s">
        <v>51</v>
      </c>
      <c r="C23" s="9"/>
      <c r="D23" s="6"/>
      <c r="E23" s="6"/>
    </row>
    <row r="24" spans="1:5" ht="18" customHeight="1" thickBot="1" x14ac:dyDescent="0.3">
      <c r="A24" s="170"/>
      <c r="B24" s="62" t="s">
        <v>50</v>
      </c>
      <c r="C24" s="57"/>
      <c r="D24" s="7"/>
      <c r="E24" s="7"/>
    </row>
    <row r="25" spans="1:5" ht="22.5" customHeight="1" x14ac:dyDescent="0.25">
      <c r="A25" s="168" t="s">
        <v>26</v>
      </c>
      <c r="B25" s="58" t="s">
        <v>211</v>
      </c>
      <c r="C25" s="9"/>
      <c r="D25" s="6"/>
      <c r="E25" s="6"/>
    </row>
    <row r="26" spans="1:5" ht="22.5" customHeight="1" x14ac:dyDescent="0.25">
      <c r="A26" s="169" t="s">
        <v>26</v>
      </c>
      <c r="B26" s="59" t="s">
        <v>212</v>
      </c>
      <c r="C26" s="9"/>
      <c r="D26" s="6"/>
      <c r="E26" s="6"/>
    </row>
    <row r="27" spans="1:5" ht="26.25" customHeight="1" thickBot="1" x14ac:dyDescent="0.3">
      <c r="A27" s="170" t="s">
        <v>26</v>
      </c>
      <c r="B27" s="62" t="s">
        <v>213</v>
      </c>
      <c r="C27" s="9"/>
      <c r="D27" s="6"/>
      <c r="E27" s="6"/>
    </row>
    <row r="28" spans="1:5" ht="24" customHeight="1" x14ac:dyDescent="0.25">
      <c r="A28" s="168" t="s">
        <v>27</v>
      </c>
      <c r="B28" s="58" t="s">
        <v>211</v>
      </c>
      <c r="C28" s="9"/>
      <c r="D28" s="6"/>
      <c r="E28" s="6"/>
    </row>
    <row r="29" spans="1:5" ht="24" customHeight="1" thickBot="1" x14ac:dyDescent="0.3">
      <c r="A29" s="170" t="s">
        <v>27</v>
      </c>
      <c r="B29" s="62" t="s">
        <v>212</v>
      </c>
      <c r="C29" s="8"/>
      <c r="D29" s="8"/>
      <c r="E29" s="9"/>
    </row>
    <row r="30" spans="1:5" ht="30" x14ac:dyDescent="0.25">
      <c r="A30" s="168" t="s">
        <v>214</v>
      </c>
      <c r="B30" s="58" t="s">
        <v>35</v>
      </c>
      <c r="C30" s="8"/>
      <c r="D30" s="8"/>
      <c r="E30" s="9"/>
    </row>
    <row r="31" spans="1:5" ht="19.5" customHeight="1" x14ac:dyDescent="0.25">
      <c r="A31" s="169" t="s">
        <v>43</v>
      </c>
      <c r="B31" s="59" t="s">
        <v>48</v>
      </c>
      <c r="C31" s="10"/>
      <c r="D31" s="10"/>
      <c r="E31" s="10"/>
    </row>
    <row r="32" spans="1:5" ht="19.5" customHeight="1" x14ac:dyDescent="0.25">
      <c r="A32" s="169"/>
      <c r="B32" s="59" t="s">
        <v>49</v>
      </c>
      <c r="C32" s="10"/>
      <c r="D32" s="10"/>
      <c r="E32" s="10"/>
    </row>
    <row r="33" spans="1:5" ht="19.5" customHeight="1" x14ac:dyDescent="0.25">
      <c r="A33" s="169"/>
      <c r="B33" s="59" t="s">
        <v>51</v>
      </c>
      <c r="C33" s="10"/>
      <c r="D33" s="10"/>
      <c r="E33" s="10"/>
    </row>
    <row r="34" spans="1:5" ht="19.5" customHeight="1" thickBot="1" x14ac:dyDescent="0.3">
      <c r="A34" s="170"/>
      <c r="B34" s="62" t="s">
        <v>50</v>
      </c>
    </row>
    <row r="35" spans="1:5" ht="21" customHeight="1" x14ac:dyDescent="0.25">
      <c r="A35" s="168" t="s">
        <v>44</v>
      </c>
      <c r="B35" s="69" t="s">
        <v>208</v>
      </c>
    </row>
    <row r="36" spans="1:5" ht="45" x14ac:dyDescent="0.25">
      <c r="A36" s="169"/>
      <c r="B36" s="60" t="s">
        <v>220</v>
      </c>
    </row>
    <row r="37" spans="1:5" ht="33.75" customHeight="1" thickBot="1" x14ac:dyDescent="0.3">
      <c r="A37" s="170"/>
      <c r="B37" s="70" t="s">
        <v>219</v>
      </c>
    </row>
    <row r="38" spans="1:5" ht="30" x14ac:dyDescent="0.25">
      <c r="A38" s="171" t="s">
        <v>32</v>
      </c>
      <c r="B38" s="58" t="s">
        <v>35</v>
      </c>
    </row>
    <row r="39" spans="1:5" ht="18.75" customHeight="1" x14ac:dyDescent="0.25">
      <c r="A39" s="172"/>
      <c r="B39" s="59" t="s">
        <v>48</v>
      </c>
    </row>
    <row r="40" spans="1:5" ht="18.75" customHeight="1" x14ac:dyDescent="0.25">
      <c r="A40" s="172"/>
      <c r="B40" s="59" t="s">
        <v>49</v>
      </c>
    </row>
    <row r="41" spans="1:5" ht="18.75" customHeight="1" x14ac:dyDescent="0.25">
      <c r="A41" s="172"/>
      <c r="B41" s="59" t="s">
        <v>51</v>
      </c>
    </row>
    <row r="42" spans="1:5" ht="18.75" customHeight="1" thickBot="1" x14ac:dyDescent="0.3">
      <c r="A42" s="173"/>
      <c r="B42" s="62" t="s">
        <v>50</v>
      </c>
    </row>
    <row r="43" spans="1:5" ht="30.75" x14ac:dyDescent="0.25">
      <c r="A43" s="177" t="s">
        <v>28</v>
      </c>
      <c r="B43" s="71" t="s">
        <v>35</v>
      </c>
    </row>
    <row r="44" spans="1:5" ht="37.5" customHeight="1" x14ac:dyDescent="0.25">
      <c r="A44" s="169"/>
      <c r="B44" s="61" t="s">
        <v>218</v>
      </c>
    </row>
    <row r="45" spans="1:5" ht="18.75" customHeight="1" thickBot="1" x14ac:dyDescent="0.3">
      <c r="A45" s="170"/>
      <c r="B45" s="72" t="s">
        <v>52</v>
      </c>
    </row>
    <row r="46" spans="1:5" ht="19.5" customHeight="1" x14ac:dyDescent="0.25">
      <c r="A46" s="177" t="s">
        <v>34</v>
      </c>
      <c r="B46" s="73" t="s">
        <v>217</v>
      </c>
    </row>
    <row r="47" spans="1:5" ht="33.75" customHeight="1" thickBot="1" x14ac:dyDescent="0.3">
      <c r="A47" s="170"/>
      <c r="B47" s="74" t="s">
        <v>53</v>
      </c>
    </row>
    <row r="48" spans="1:5" ht="30" x14ac:dyDescent="0.25">
      <c r="A48" s="177" t="s">
        <v>45</v>
      </c>
      <c r="B48" s="58" t="s">
        <v>35</v>
      </c>
    </row>
    <row r="49" spans="1:2" ht="17.25" customHeight="1" x14ac:dyDescent="0.25">
      <c r="A49" s="169" t="s">
        <v>45</v>
      </c>
      <c r="B49" s="59" t="s">
        <v>48</v>
      </c>
    </row>
    <row r="50" spans="1:2" ht="17.25" customHeight="1" x14ac:dyDescent="0.25">
      <c r="A50" s="169"/>
      <c r="B50" s="59" t="s">
        <v>49</v>
      </c>
    </row>
    <row r="51" spans="1:2" ht="17.25" customHeight="1" x14ac:dyDescent="0.25">
      <c r="A51" s="169"/>
      <c r="B51" s="59" t="s">
        <v>51</v>
      </c>
    </row>
    <row r="52" spans="1:2" ht="17.25" customHeight="1" thickBot="1" x14ac:dyDescent="0.3">
      <c r="A52" s="170"/>
      <c r="B52" s="62" t="s">
        <v>50</v>
      </c>
    </row>
    <row r="53" spans="1:2" ht="18.75" customHeight="1" x14ac:dyDescent="0.25">
      <c r="A53" s="177" t="s">
        <v>46</v>
      </c>
      <c r="B53" s="58" t="s">
        <v>51</v>
      </c>
    </row>
    <row r="54" spans="1:2" ht="18.75" customHeight="1" x14ac:dyDescent="0.25">
      <c r="A54" s="169"/>
      <c r="B54" s="59" t="s">
        <v>50</v>
      </c>
    </row>
    <row r="55" spans="1:2" ht="31.5" customHeight="1" thickBot="1" x14ac:dyDescent="0.3">
      <c r="A55" s="170"/>
      <c r="B55" s="75" t="s">
        <v>52</v>
      </c>
    </row>
    <row r="56" spans="1:2" ht="30" x14ac:dyDescent="0.25">
      <c r="A56" s="177" t="s">
        <v>47</v>
      </c>
      <c r="B56" s="58" t="s">
        <v>35</v>
      </c>
    </row>
    <row r="57" spans="1:2" x14ac:dyDescent="0.25">
      <c r="A57" s="169"/>
      <c r="B57" s="59" t="s">
        <v>51</v>
      </c>
    </row>
    <row r="58" spans="1:2" ht="16.5" thickBot="1" x14ac:dyDescent="0.3">
      <c r="A58" s="170"/>
      <c r="B58" s="62" t="s">
        <v>50</v>
      </c>
    </row>
    <row r="59" spans="1:2" x14ac:dyDescent="0.25"/>
    <row r="60" spans="1:2" x14ac:dyDescent="0.25"/>
    <row r="61" spans="1:2" x14ac:dyDescent="0.25"/>
    <row r="62" spans="1:2" hidden="1" x14ac:dyDescent="0.25"/>
    <row r="63" spans="1:2" hidden="1" x14ac:dyDescent="0.25"/>
    <row r="64" spans="1:2" hidden="1" x14ac:dyDescent="0.25"/>
    <row r="65" hidden="1" x14ac:dyDescent="0.25"/>
    <row r="66" hidden="1" x14ac:dyDescent="0.25"/>
    <row r="67" hidden="1" x14ac:dyDescent="0.25"/>
  </sheetData>
  <mergeCells count="17">
    <mergeCell ref="A53:A55"/>
    <mergeCell ref="A56:A58"/>
    <mergeCell ref="A43:A45"/>
    <mergeCell ref="A46:A47"/>
    <mergeCell ref="A48:A52"/>
    <mergeCell ref="A30:A34"/>
    <mergeCell ref="A35:A37"/>
    <mergeCell ref="A38:A42"/>
    <mergeCell ref="A15:A19"/>
    <mergeCell ref="A20:A24"/>
    <mergeCell ref="A25:A27"/>
    <mergeCell ref="A28:A29"/>
    <mergeCell ref="A2:A3"/>
    <mergeCell ref="A4:A5"/>
    <mergeCell ref="A6:A7"/>
    <mergeCell ref="A10:A12"/>
    <mergeCell ref="A8:A9"/>
  </mergeCells>
  <pageMargins left="0.7" right="0.7" top="0.75" bottom="0.75" header="0.3" footer="0.3"/>
  <pageSetup orientation="portrait" verticalDpi="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zoomScaleNormal="100" workbookViewId="0">
      <selection activeCell="F16" sqref="F16"/>
    </sheetView>
  </sheetViews>
  <sheetFormatPr baseColWidth="10" defaultColWidth="0" defaultRowHeight="15" zeroHeight="1" x14ac:dyDescent="0.25"/>
  <cols>
    <col min="1" max="1" width="5.28515625" style="1" customWidth="1"/>
    <col min="2" max="2" width="37.7109375" style="1" customWidth="1"/>
    <col min="3" max="12" width="7.5703125" style="1" customWidth="1"/>
    <col min="13" max="13" width="11.42578125" style="1" customWidth="1"/>
    <col min="14" max="14" width="0" style="1" hidden="1" customWidth="1"/>
    <col min="15" max="16384" width="11.42578125" style="1" hidden="1"/>
  </cols>
  <sheetData>
    <row r="1" spans="2:12" ht="15.75" thickBot="1" x14ac:dyDescent="0.3"/>
    <row r="2" spans="2:12" ht="22.5" customHeight="1" thickBot="1" x14ac:dyDescent="0.3">
      <c r="B2" s="151" t="s">
        <v>292</v>
      </c>
      <c r="C2" s="273" t="s">
        <v>125</v>
      </c>
      <c r="D2" s="275"/>
      <c r="E2" s="272" t="s">
        <v>126</v>
      </c>
      <c r="F2" s="273"/>
      <c r="G2" s="273"/>
      <c r="H2" s="274"/>
      <c r="I2" s="272" t="s">
        <v>127</v>
      </c>
      <c r="J2" s="273"/>
      <c r="K2" s="273"/>
      <c r="L2" s="274"/>
    </row>
    <row r="3" spans="2:12" ht="24" customHeight="1" thickBot="1" x14ac:dyDescent="0.3">
      <c r="B3" s="150" t="s">
        <v>293</v>
      </c>
      <c r="C3" s="149">
        <v>2018</v>
      </c>
      <c r="D3" s="149">
        <f>C3+1</f>
        <v>2019</v>
      </c>
      <c r="E3" s="149">
        <f t="shared" ref="E3:L3" si="0">D3+1</f>
        <v>2020</v>
      </c>
      <c r="F3" s="149">
        <f t="shared" si="0"/>
        <v>2021</v>
      </c>
      <c r="G3" s="149">
        <f t="shared" si="0"/>
        <v>2022</v>
      </c>
      <c r="H3" s="149">
        <f t="shared" si="0"/>
        <v>2023</v>
      </c>
      <c r="I3" s="149">
        <f t="shared" si="0"/>
        <v>2024</v>
      </c>
      <c r="J3" s="149">
        <f t="shared" si="0"/>
        <v>2025</v>
      </c>
      <c r="K3" s="149">
        <f t="shared" si="0"/>
        <v>2026</v>
      </c>
      <c r="L3" s="149">
        <f t="shared" si="0"/>
        <v>2027</v>
      </c>
    </row>
    <row r="4" spans="2:12" ht="39.75" customHeight="1" thickBot="1" x14ac:dyDescent="0.3">
      <c r="B4" s="141" t="s">
        <v>294</v>
      </c>
      <c r="C4" s="152" t="s">
        <v>192</v>
      </c>
      <c r="D4" s="152" t="s">
        <v>192</v>
      </c>
      <c r="E4" s="152" t="s">
        <v>192</v>
      </c>
      <c r="F4" s="152" t="s">
        <v>192</v>
      </c>
      <c r="G4" s="152" t="s">
        <v>192</v>
      </c>
      <c r="H4" s="152" t="s">
        <v>192</v>
      </c>
      <c r="I4" s="152" t="s">
        <v>192</v>
      </c>
      <c r="J4" s="152" t="s">
        <v>192</v>
      </c>
      <c r="K4" s="152" t="s">
        <v>192</v>
      </c>
      <c r="L4" s="152" t="s">
        <v>192</v>
      </c>
    </row>
    <row r="5" spans="2:12" ht="45.75" thickBot="1" x14ac:dyDescent="0.3">
      <c r="B5" s="141" t="s">
        <v>54</v>
      </c>
      <c r="C5" s="153"/>
      <c r="D5" s="152" t="s">
        <v>192</v>
      </c>
      <c r="E5" s="152" t="s">
        <v>192</v>
      </c>
      <c r="F5" s="152" t="s">
        <v>192</v>
      </c>
      <c r="G5" s="152" t="s">
        <v>192</v>
      </c>
      <c r="H5" s="152" t="s">
        <v>192</v>
      </c>
      <c r="I5" s="152" t="s">
        <v>192</v>
      </c>
      <c r="J5" s="152" t="s">
        <v>192</v>
      </c>
      <c r="K5" s="153"/>
      <c r="L5" s="153"/>
    </row>
    <row r="6" spans="2:12" ht="54" customHeight="1" thickBot="1" x14ac:dyDescent="0.3">
      <c r="B6" s="141" t="s">
        <v>55</v>
      </c>
      <c r="C6" s="154"/>
      <c r="D6" s="152" t="s">
        <v>192</v>
      </c>
      <c r="E6" s="152" t="s">
        <v>192</v>
      </c>
      <c r="F6" s="152" t="s">
        <v>192</v>
      </c>
      <c r="G6" s="152" t="s">
        <v>192</v>
      </c>
      <c r="H6" s="152" t="s">
        <v>192</v>
      </c>
      <c r="I6" s="152" t="s">
        <v>192</v>
      </c>
      <c r="J6" s="152" t="s">
        <v>192</v>
      </c>
      <c r="K6" s="152" t="s">
        <v>192</v>
      </c>
      <c r="L6" s="152" t="s">
        <v>192</v>
      </c>
    </row>
    <row r="7" spans="2:12" ht="50.25" customHeight="1" thickBot="1" x14ac:dyDescent="0.3">
      <c r="B7" s="141" t="s">
        <v>68</v>
      </c>
      <c r="C7" s="154"/>
      <c r="D7" s="152" t="s">
        <v>192</v>
      </c>
      <c r="E7" s="152" t="s">
        <v>192</v>
      </c>
      <c r="F7" s="152" t="s">
        <v>192</v>
      </c>
      <c r="G7" s="152" t="s">
        <v>192</v>
      </c>
      <c r="H7" s="152" t="s">
        <v>192</v>
      </c>
      <c r="I7" s="152" t="s">
        <v>192</v>
      </c>
      <c r="J7" s="152" t="s">
        <v>192</v>
      </c>
      <c r="K7" s="152" t="s">
        <v>192</v>
      </c>
      <c r="L7" s="152" t="s">
        <v>192</v>
      </c>
    </row>
    <row r="8" spans="2:12" ht="68.25" customHeight="1" thickBot="1" x14ac:dyDescent="0.3">
      <c r="B8" s="141" t="s">
        <v>124</v>
      </c>
      <c r="C8" s="152" t="s">
        <v>192</v>
      </c>
      <c r="D8" s="152" t="s">
        <v>192</v>
      </c>
      <c r="E8" s="152" t="s">
        <v>192</v>
      </c>
      <c r="F8" s="152" t="s">
        <v>192</v>
      </c>
      <c r="G8" s="152" t="s">
        <v>192</v>
      </c>
      <c r="H8" s="152" t="s">
        <v>192</v>
      </c>
      <c r="I8" s="152" t="s">
        <v>192</v>
      </c>
      <c r="J8" s="152" t="s">
        <v>192</v>
      </c>
      <c r="K8" s="152" t="s">
        <v>192</v>
      </c>
      <c r="L8" s="152" t="s">
        <v>192</v>
      </c>
    </row>
    <row r="9" spans="2:12" x14ac:dyDescent="0.25"/>
    <row r="10" spans="2:12" hidden="1" x14ac:dyDescent="0.25"/>
    <row r="11" spans="2:12" hidden="1" x14ac:dyDescent="0.25"/>
    <row r="12" spans="2:12" ht="15" hidden="1" customHeight="1" x14ac:dyDescent="0.25"/>
    <row r="13" spans="2:12" ht="15" hidden="1" customHeight="1" x14ac:dyDescent="0.25"/>
    <row r="14" spans="2:12" x14ac:dyDescent="0.25"/>
    <row r="15" spans="2:12" x14ac:dyDescent="0.25"/>
    <row r="16" spans="2:12" x14ac:dyDescent="0.25"/>
  </sheetData>
  <mergeCells count="3">
    <mergeCell ref="E2:H2"/>
    <mergeCell ref="I2:L2"/>
    <mergeCell ref="C2:D2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zoomScale="82" zoomScaleNormal="82" workbookViewId="0">
      <pane xSplit="4" ySplit="2" topLeftCell="E3" activePane="bottomRight" state="frozen"/>
      <selection pane="topRight" activeCell="F1" sqref="F1"/>
      <selection pane="bottomLeft" activeCell="A4" sqref="A4"/>
      <selection pane="bottomRight" activeCell="E1" sqref="E1:W1"/>
    </sheetView>
  </sheetViews>
  <sheetFormatPr baseColWidth="10" defaultColWidth="0" defaultRowHeight="0" customHeight="1" zeroHeight="1" x14ac:dyDescent="0.25"/>
  <cols>
    <col min="1" max="1" width="24.140625" style="5" customWidth="1"/>
    <col min="2" max="23" width="18.42578125" style="5" customWidth="1"/>
    <col min="24" max="24" width="74.5703125" style="5" customWidth="1"/>
    <col min="25" max="25" width="21.5703125" style="5" customWidth="1"/>
    <col min="26" max="26" width="11.42578125" style="5" customWidth="1"/>
    <col min="27" max="29" width="0" style="5" hidden="1" customWidth="1"/>
    <col min="30" max="16384" width="11.42578125" style="5" hidden="1"/>
  </cols>
  <sheetData>
    <row r="1" spans="1:25" ht="26.25" customHeight="1" thickBot="1" x14ac:dyDescent="0.3">
      <c r="A1" s="282" t="s">
        <v>11</v>
      </c>
      <c r="B1" s="282" t="s">
        <v>13</v>
      </c>
      <c r="C1" s="282" t="s">
        <v>16</v>
      </c>
      <c r="D1" s="282" t="s">
        <v>188</v>
      </c>
      <c r="E1" s="272" t="s">
        <v>162</v>
      </c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4"/>
      <c r="X1" s="282" t="s">
        <v>21</v>
      </c>
      <c r="Y1" s="288" t="s">
        <v>20</v>
      </c>
    </row>
    <row r="2" spans="1:25" ht="29.25" customHeight="1" thickBot="1" x14ac:dyDescent="0.3">
      <c r="A2" s="283"/>
      <c r="B2" s="283"/>
      <c r="C2" s="284"/>
      <c r="D2" s="283"/>
      <c r="E2" s="155" t="s">
        <v>163</v>
      </c>
      <c r="F2" s="65" t="s">
        <v>164</v>
      </c>
      <c r="G2" s="65" t="s">
        <v>165</v>
      </c>
      <c r="H2" s="65" t="s">
        <v>166</v>
      </c>
      <c r="I2" s="155" t="s">
        <v>167</v>
      </c>
      <c r="J2" s="65" t="s">
        <v>168</v>
      </c>
      <c r="K2" s="65" t="s">
        <v>169</v>
      </c>
      <c r="L2" s="65" t="s">
        <v>170</v>
      </c>
      <c r="M2" s="65" t="s">
        <v>171</v>
      </c>
      <c r="N2" s="65" t="s">
        <v>172</v>
      </c>
      <c r="O2" s="65" t="s">
        <v>173</v>
      </c>
      <c r="P2" s="65" t="s">
        <v>174</v>
      </c>
      <c r="Q2" s="65" t="s">
        <v>175</v>
      </c>
      <c r="R2" s="65" t="s">
        <v>176</v>
      </c>
      <c r="S2" s="65" t="s">
        <v>177</v>
      </c>
      <c r="T2" s="65" t="s">
        <v>178</v>
      </c>
      <c r="U2" s="65" t="s">
        <v>179</v>
      </c>
      <c r="V2" s="65" t="s">
        <v>180</v>
      </c>
      <c r="W2" s="65" t="s">
        <v>181</v>
      </c>
      <c r="X2" s="285"/>
      <c r="Y2" s="285"/>
    </row>
    <row r="3" spans="1:25" ht="158.25" customHeight="1" x14ac:dyDescent="0.2">
      <c r="A3" s="177" t="s">
        <v>294</v>
      </c>
      <c r="B3" s="177" t="str">
        <f>'PLAN 1-SIC'!B22</f>
        <v>Rollos Migrados</v>
      </c>
      <c r="C3" s="278">
        <f>SUM(H3:W3)</f>
        <v>1</v>
      </c>
      <c r="D3" s="278">
        <f>SUM(H4:W4)</f>
        <v>0</v>
      </c>
      <c r="E3" s="278"/>
      <c r="F3" s="278"/>
      <c r="G3" s="278"/>
      <c r="H3" s="50">
        <v>6.25E-2</v>
      </c>
      <c r="I3" s="50">
        <v>6.25E-2</v>
      </c>
      <c r="J3" s="50">
        <v>6.25E-2</v>
      </c>
      <c r="K3" s="50">
        <v>6.25E-2</v>
      </c>
      <c r="L3" s="50">
        <v>6.25E-2</v>
      </c>
      <c r="M3" s="50">
        <v>6.25E-2</v>
      </c>
      <c r="N3" s="50">
        <v>6.25E-2</v>
      </c>
      <c r="O3" s="50">
        <v>6.25E-2</v>
      </c>
      <c r="P3" s="50">
        <v>6.25E-2</v>
      </c>
      <c r="Q3" s="50">
        <v>6.25E-2</v>
      </c>
      <c r="R3" s="50">
        <v>6.25E-2</v>
      </c>
      <c r="S3" s="50">
        <v>6.25E-2</v>
      </c>
      <c r="T3" s="41">
        <v>6.25E-2</v>
      </c>
      <c r="U3" s="50">
        <v>6.25E-2</v>
      </c>
      <c r="V3" s="50">
        <v>6.25E-2</v>
      </c>
      <c r="W3" s="50">
        <v>6.25E-2</v>
      </c>
      <c r="X3" s="286"/>
      <c r="Y3" s="28"/>
    </row>
    <row r="4" spans="1:25" ht="86.25" customHeight="1" thickBot="1" x14ac:dyDescent="0.25">
      <c r="A4" s="238"/>
      <c r="B4" s="239"/>
      <c r="C4" s="279"/>
      <c r="D4" s="279"/>
      <c r="E4" s="279"/>
      <c r="F4" s="279"/>
      <c r="G4" s="27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2"/>
      <c r="U4" s="49"/>
      <c r="V4" s="49"/>
      <c r="W4" s="49"/>
      <c r="X4" s="287"/>
      <c r="Y4" s="29"/>
    </row>
    <row r="5" spans="1:25" ht="88.5" customHeight="1" x14ac:dyDescent="0.2">
      <c r="A5" s="169"/>
      <c r="B5" s="177" t="str">
        <f>'PLAN 1-SIC'!B23</f>
        <v>Archivos Mejorados</v>
      </c>
      <c r="C5" s="278">
        <f>'PLAN 1-SIC'!E23</f>
        <v>1</v>
      </c>
      <c r="D5" s="278">
        <f>SUM(H6:W6)</f>
        <v>0</v>
      </c>
      <c r="E5" s="50">
        <v>0.2</v>
      </c>
      <c r="F5" s="50">
        <v>0.4</v>
      </c>
      <c r="G5" s="50">
        <v>0.4</v>
      </c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41"/>
      <c r="U5" s="36"/>
      <c r="V5" s="36"/>
      <c r="W5" s="36"/>
      <c r="X5" s="276"/>
      <c r="Y5" s="28"/>
    </row>
    <row r="6" spans="1:25" ht="88.5" customHeight="1" thickBot="1" x14ac:dyDescent="0.25">
      <c r="A6" s="169"/>
      <c r="B6" s="239"/>
      <c r="C6" s="279"/>
      <c r="D6" s="279"/>
      <c r="E6" s="49"/>
      <c r="F6" s="49"/>
      <c r="G6" s="4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43"/>
      <c r="U6" s="37"/>
      <c r="V6" s="37"/>
      <c r="W6" s="37"/>
      <c r="X6" s="277"/>
      <c r="Y6" s="30"/>
    </row>
    <row r="7" spans="1:25" ht="117.75" customHeight="1" x14ac:dyDescent="0.2">
      <c r="A7" s="169"/>
      <c r="B7" s="177" t="str">
        <f>'PLAN 1-SIC'!B24</f>
        <v>Documentos restaurados</v>
      </c>
      <c r="C7" s="278">
        <f>'PLAN 1-SIC'!E24</f>
        <v>0.5</v>
      </c>
      <c r="D7" s="278">
        <f t="shared" ref="D7" si="0">SUM(H8:W8)</f>
        <v>0</v>
      </c>
      <c r="E7" s="278"/>
      <c r="F7" s="278"/>
      <c r="G7" s="278"/>
      <c r="H7" s="50">
        <v>3.125E-2</v>
      </c>
      <c r="I7" s="50">
        <v>3.125E-2</v>
      </c>
      <c r="J7" s="50">
        <v>3.125E-2</v>
      </c>
      <c r="K7" s="50">
        <v>3.125E-2</v>
      </c>
      <c r="L7" s="50">
        <v>3.125E-2</v>
      </c>
      <c r="M7" s="50">
        <v>3.125E-2</v>
      </c>
      <c r="N7" s="50">
        <v>3.125E-2</v>
      </c>
      <c r="O7" s="50">
        <v>3.125E-2</v>
      </c>
      <c r="P7" s="50">
        <v>3.125E-2</v>
      </c>
      <c r="Q7" s="50">
        <v>3.125E-2</v>
      </c>
      <c r="R7" s="50">
        <v>3.125E-2</v>
      </c>
      <c r="S7" s="50">
        <v>3.125E-2</v>
      </c>
      <c r="T7" s="41">
        <v>3.125E-2</v>
      </c>
      <c r="U7" s="50">
        <v>3.125E-2</v>
      </c>
      <c r="V7" s="50">
        <v>3.125E-2</v>
      </c>
      <c r="W7" s="50">
        <v>3.125E-2</v>
      </c>
      <c r="X7" s="276"/>
      <c r="Y7" s="28"/>
    </row>
    <row r="8" spans="1:25" ht="104.25" customHeight="1" thickBot="1" x14ac:dyDescent="0.25">
      <c r="A8" s="169"/>
      <c r="B8" s="239"/>
      <c r="C8" s="279"/>
      <c r="D8" s="279"/>
      <c r="E8" s="279"/>
      <c r="F8" s="279"/>
      <c r="G8" s="27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2"/>
      <c r="U8" s="49"/>
      <c r="V8" s="49"/>
      <c r="W8" s="49"/>
      <c r="X8" s="277"/>
      <c r="Y8" s="30"/>
    </row>
    <row r="9" spans="1:25" ht="105.75" customHeight="1" x14ac:dyDescent="0.2">
      <c r="A9" s="169"/>
      <c r="B9" s="238" t="str">
        <f>'PLAN 1-SIC'!B25</f>
        <v>Documentos preservados</v>
      </c>
      <c r="C9" s="289">
        <f>'PLAN 1-SIC'!E25</f>
        <v>1</v>
      </c>
      <c r="D9" s="289">
        <f t="shared" ref="D9" si="1">SUM(H10:W10)</f>
        <v>0</v>
      </c>
      <c r="E9" s="278"/>
      <c r="F9" s="278"/>
      <c r="G9" s="278"/>
      <c r="H9" s="40">
        <f>$C$9/16</f>
        <v>6.25E-2</v>
      </c>
      <c r="I9" s="40">
        <f t="shared" ref="I9:W9" si="2">$C$9/16</f>
        <v>6.25E-2</v>
      </c>
      <c r="J9" s="40">
        <f t="shared" si="2"/>
        <v>6.25E-2</v>
      </c>
      <c r="K9" s="40">
        <f t="shared" si="2"/>
        <v>6.25E-2</v>
      </c>
      <c r="L9" s="40">
        <f t="shared" si="2"/>
        <v>6.25E-2</v>
      </c>
      <c r="M9" s="40">
        <f t="shared" si="2"/>
        <v>6.25E-2</v>
      </c>
      <c r="N9" s="40">
        <f t="shared" si="2"/>
        <v>6.25E-2</v>
      </c>
      <c r="O9" s="40">
        <f t="shared" si="2"/>
        <v>6.25E-2</v>
      </c>
      <c r="P9" s="40">
        <f t="shared" si="2"/>
        <v>6.25E-2</v>
      </c>
      <c r="Q9" s="40">
        <f t="shared" si="2"/>
        <v>6.25E-2</v>
      </c>
      <c r="R9" s="40">
        <f t="shared" si="2"/>
        <v>6.25E-2</v>
      </c>
      <c r="S9" s="40">
        <f t="shared" si="2"/>
        <v>6.25E-2</v>
      </c>
      <c r="T9" s="44">
        <f t="shared" si="2"/>
        <v>6.25E-2</v>
      </c>
      <c r="U9" s="40">
        <f t="shared" si="2"/>
        <v>6.25E-2</v>
      </c>
      <c r="V9" s="40">
        <f t="shared" si="2"/>
        <v>6.25E-2</v>
      </c>
      <c r="W9" s="40">
        <f t="shared" si="2"/>
        <v>6.25E-2</v>
      </c>
      <c r="X9" s="276"/>
      <c r="Y9" s="31"/>
    </row>
    <row r="10" spans="1:25" ht="105.75" customHeight="1" thickBot="1" x14ac:dyDescent="0.25">
      <c r="A10" s="169"/>
      <c r="B10" s="238"/>
      <c r="C10" s="289"/>
      <c r="D10" s="289"/>
      <c r="E10" s="279"/>
      <c r="F10" s="279"/>
      <c r="G10" s="279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45"/>
      <c r="U10" s="52"/>
      <c r="V10" s="52"/>
      <c r="W10" s="52"/>
      <c r="X10" s="277"/>
      <c r="Y10" s="32"/>
    </row>
    <row r="11" spans="1:25" ht="114" customHeight="1" x14ac:dyDescent="0.2">
      <c r="A11" s="169"/>
      <c r="B11" s="177" t="str">
        <f>'PLAN 1-SIC'!B26</f>
        <v>Dotación de mobiliario</v>
      </c>
      <c r="C11" s="278">
        <f>'PLAN 1-SIC'!E26</f>
        <v>1</v>
      </c>
      <c r="D11" s="278">
        <f t="shared" ref="D11" si="3">SUM(H12:W12)</f>
        <v>0</v>
      </c>
      <c r="E11" s="50">
        <v>0.2</v>
      </c>
      <c r="F11" s="50">
        <v>0.4</v>
      </c>
      <c r="G11" s="50">
        <v>0.4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41"/>
      <c r="U11" s="36"/>
      <c r="V11" s="36"/>
      <c r="W11" s="36"/>
      <c r="X11" s="276"/>
      <c r="Y11" s="28"/>
    </row>
    <row r="12" spans="1:25" ht="114" customHeight="1" thickBot="1" x14ac:dyDescent="0.25">
      <c r="A12" s="170"/>
      <c r="B12" s="170"/>
      <c r="C12" s="279"/>
      <c r="D12" s="279"/>
      <c r="E12" s="49"/>
      <c r="F12" s="49"/>
      <c r="G12" s="49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43"/>
      <c r="U12" s="37"/>
      <c r="V12" s="37"/>
      <c r="W12" s="37"/>
      <c r="X12" s="277"/>
      <c r="Y12" s="30"/>
    </row>
    <row r="13" spans="1:25" ht="87.75" customHeight="1" x14ac:dyDescent="0.25">
      <c r="A13" s="177" t="s">
        <v>54</v>
      </c>
      <c r="B13" s="177" t="str">
        <f>'PLAN 2-TRD'!B30</f>
        <v>Porcentaje de Archivos de Gestión Organizados</v>
      </c>
      <c r="C13" s="278">
        <f>'PLAN 2-TRD'!E30</f>
        <v>1</v>
      </c>
      <c r="D13" s="278">
        <f t="shared" ref="D13" si="4">SUM(H14:W14)</f>
        <v>0</v>
      </c>
      <c r="E13" s="50">
        <v>0.1</v>
      </c>
      <c r="F13" s="50">
        <v>0.35</v>
      </c>
      <c r="G13" s="50">
        <v>0.35</v>
      </c>
      <c r="H13" s="50">
        <v>0.2</v>
      </c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41"/>
      <c r="U13" s="36"/>
      <c r="V13" s="36"/>
      <c r="W13" s="36"/>
      <c r="X13" s="276"/>
      <c r="Y13" s="33"/>
    </row>
    <row r="14" spans="1:25" ht="87.75" customHeight="1" thickBot="1" x14ac:dyDescent="0.3">
      <c r="A14" s="238"/>
      <c r="B14" s="170"/>
      <c r="C14" s="279"/>
      <c r="D14" s="279"/>
      <c r="E14" s="49"/>
      <c r="F14" s="49"/>
      <c r="G14" s="49"/>
      <c r="H14" s="49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43"/>
      <c r="U14" s="37"/>
      <c r="V14" s="37"/>
      <c r="W14" s="37"/>
      <c r="X14" s="277"/>
      <c r="Y14" s="34"/>
    </row>
    <row r="15" spans="1:25" ht="81.75" customHeight="1" x14ac:dyDescent="0.25">
      <c r="A15" s="238"/>
      <c r="B15" s="177" t="str">
        <f>'PLAN 2-TRD'!B31</f>
        <v>Porcentaje de Unidades que Transfirieron</v>
      </c>
      <c r="C15" s="278">
        <f>'PLAN 2-TRD'!E31</f>
        <v>1</v>
      </c>
      <c r="D15" s="278">
        <f t="shared" ref="D15" si="5">SUM(H16:W16)</f>
        <v>0</v>
      </c>
      <c r="E15" s="50">
        <v>0.6</v>
      </c>
      <c r="F15" s="50">
        <v>0.7</v>
      </c>
      <c r="G15" s="50">
        <v>0.8</v>
      </c>
      <c r="H15" s="50">
        <v>0.9</v>
      </c>
      <c r="I15" s="50">
        <v>1</v>
      </c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41"/>
      <c r="U15" s="36"/>
      <c r="V15" s="36"/>
      <c r="W15" s="36"/>
      <c r="X15" s="276"/>
      <c r="Y15" s="33"/>
    </row>
    <row r="16" spans="1:25" ht="81.75" customHeight="1" thickBot="1" x14ac:dyDescent="0.3">
      <c r="A16" s="238"/>
      <c r="B16" s="239"/>
      <c r="C16" s="279"/>
      <c r="D16" s="279"/>
      <c r="E16" s="49"/>
      <c r="F16" s="49"/>
      <c r="G16" s="49"/>
      <c r="H16" s="49"/>
      <c r="I16" s="49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43"/>
      <c r="U16" s="37"/>
      <c r="V16" s="37"/>
      <c r="W16" s="37"/>
      <c r="X16" s="277"/>
      <c r="Y16" s="34"/>
    </row>
    <row r="17" spans="1:25" ht="87" customHeight="1" x14ac:dyDescent="0.25">
      <c r="A17" s="238"/>
      <c r="B17" s="177" t="str">
        <f>'PLAN 2-TRD'!B32</f>
        <v>Porcentaje de Unidades Asesoradas</v>
      </c>
      <c r="C17" s="278">
        <f>'PLAN 2-TRD'!E32</f>
        <v>1</v>
      </c>
      <c r="D17" s="278">
        <f t="shared" ref="D17" si="6">SUM(H18:W18)</f>
        <v>0</v>
      </c>
      <c r="E17" s="50">
        <v>0.6</v>
      </c>
      <c r="F17" s="50">
        <v>0.8</v>
      </c>
      <c r="G17" s="50">
        <v>1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41"/>
      <c r="U17" s="36"/>
      <c r="V17" s="36"/>
      <c r="W17" s="36"/>
      <c r="X17" s="276"/>
      <c r="Y17" s="33"/>
    </row>
    <row r="18" spans="1:25" ht="87" customHeight="1" thickBot="1" x14ac:dyDescent="0.3">
      <c r="A18" s="238"/>
      <c r="B18" s="239"/>
      <c r="C18" s="279"/>
      <c r="D18" s="279"/>
      <c r="E18" s="49"/>
      <c r="F18" s="49"/>
      <c r="G18" s="49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43"/>
      <c r="U18" s="37"/>
      <c r="V18" s="37"/>
      <c r="W18" s="37"/>
      <c r="X18" s="277"/>
      <c r="Y18" s="34"/>
    </row>
    <row r="19" spans="1:25" ht="86.25" customHeight="1" x14ac:dyDescent="0.25">
      <c r="A19" s="238"/>
      <c r="B19" s="177" t="str">
        <f>'PLAN 2-TRD'!B33</f>
        <v xml:space="preserve">Porcentaje de Archivos de Gestión Inventariados </v>
      </c>
      <c r="C19" s="278">
        <f>'PLAN 2-TRD'!E33</f>
        <v>1</v>
      </c>
      <c r="D19" s="278">
        <f t="shared" ref="D19:D21" si="7">SUM(H20:W20)</f>
        <v>0</v>
      </c>
      <c r="E19" s="50">
        <v>0.1</v>
      </c>
      <c r="F19" s="50">
        <v>0.35</v>
      </c>
      <c r="G19" s="50">
        <v>0.35</v>
      </c>
      <c r="H19" s="50">
        <v>0.2</v>
      </c>
      <c r="I19" s="38"/>
      <c r="J19" s="38"/>
      <c r="K19" s="50"/>
      <c r="L19" s="50"/>
      <c r="M19" s="50"/>
      <c r="N19" s="50"/>
      <c r="O19" s="50"/>
      <c r="P19" s="50"/>
      <c r="Q19" s="50"/>
      <c r="R19" s="50"/>
      <c r="S19" s="50"/>
      <c r="T19" s="41"/>
      <c r="U19" s="36"/>
      <c r="V19" s="36"/>
      <c r="W19" s="36"/>
      <c r="X19" s="276"/>
      <c r="Y19" s="33"/>
    </row>
    <row r="20" spans="1:25" ht="86.25" customHeight="1" thickBot="1" x14ac:dyDescent="0.3">
      <c r="A20" s="238"/>
      <c r="B20" s="239"/>
      <c r="C20" s="279"/>
      <c r="D20" s="279"/>
      <c r="E20" s="49"/>
      <c r="F20" s="49"/>
      <c r="G20" s="49"/>
      <c r="H20" s="49"/>
      <c r="I20" s="39"/>
      <c r="J20" s="39"/>
      <c r="K20" s="51"/>
      <c r="L20" s="51"/>
      <c r="M20" s="51"/>
      <c r="N20" s="51"/>
      <c r="O20" s="51"/>
      <c r="P20" s="51"/>
      <c r="Q20" s="51"/>
      <c r="R20" s="51"/>
      <c r="S20" s="51"/>
      <c r="T20" s="43"/>
      <c r="U20" s="37"/>
      <c r="V20" s="37"/>
      <c r="W20" s="37"/>
      <c r="X20" s="277"/>
      <c r="Y20" s="34"/>
    </row>
    <row r="21" spans="1:25" ht="87" customHeight="1" x14ac:dyDescent="0.25">
      <c r="A21" s="238"/>
      <c r="B21" s="177" t="str">
        <f>'PLAN 2-TRD'!B34</f>
        <v>Porcentaje de metros lineales del AHA Inventariados</v>
      </c>
      <c r="C21" s="278">
        <f>'PLAN 2-TRD'!E34</f>
        <v>1</v>
      </c>
      <c r="D21" s="278">
        <f t="shared" si="7"/>
        <v>0</v>
      </c>
      <c r="E21" s="50">
        <v>0.1</v>
      </c>
      <c r="F21" s="50">
        <v>0.2</v>
      </c>
      <c r="G21" s="50">
        <v>0.2</v>
      </c>
      <c r="H21" s="50">
        <v>0.2</v>
      </c>
      <c r="I21" s="50">
        <v>0.2</v>
      </c>
      <c r="J21" s="50">
        <v>0.1</v>
      </c>
      <c r="K21" s="50"/>
      <c r="L21" s="50"/>
      <c r="M21" s="50"/>
      <c r="N21" s="50"/>
      <c r="O21" s="50"/>
      <c r="P21" s="50"/>
      <c r="Q21" s="50"/>
      <c r="R21" s="50"/>
      <c r="S21" s="50"/>
      <c r="T21" s="41"/>
      <c r="U21" s="36"/>
      <c r="V21" s="36"/>
      <c r="W21" s="36"/>
      <c r="X21" s="276"/>
      <c r="Y21" s="33"/>
    </row>
    <row r="22" spans="1:25" ht="87" customHeight="1" thickBot="1" x14ac:dyDescent="0.3">
      <c r="A22" s="238"/>
      <c r="B22" s="170"/>
      <c r="C22" s="279"/>
      <c r="D22" s="279"/>
      <c r="E22" s="49"/>
      <c r="F22" s="49"/>
      <c r="G22" s="49"/>
      <c r="H22" s="49"/>
      <c r="I22" s="49"/>
      <c r="J22" s="49"/>
      <c r="K22" s="51"/>
      <c r="L22" s="51"/>
      <c r="M22" s="51"/>
      <c r="N22" s="51"/>
      <c r="O22" s="51"/>
      <c r="P22" s="51"/>
      <c r="Q22" s="51"/>
      <c r="R22" s="51"/>
      <c r="S22" s="51"/>
      <c r="T22" s="43"/>
      <c r="U22" s="37"/>
      <c r="V22" s="37"/>
      <c r="W22" s="37"/>
      <c r="X22" s="277"/>
      <c r="Y22" s="34"/>
    </row>
    <row r="23" spans="1:25" ht="94.5" customHeight="1" x14ac:dyDescent="0.25">
      <c r="A23" s="238"/>
      <c r="B23" s="177" t="str">
        <f>'PLAN 2-TRD'!B35</f>
        <v>Porcentaje de metros lineales del Archivo Central Inventariados</v>
      </c>
      <c r="C23" s="278">
        <f>'PLAN 2-TRD'!E35</f>
        <v>1</v>
      </c>
      <c r="D23" s="278">
        <f t="shared" ref="D23" si="8">SUM(H24:W24)</f>
        <v>0</v>
      </c>
      <c r="E23" s="50">
        <v>0.6</v>
      </c>
      <c r="F23" s="50">
        <v>0.7</v>
      </c>
      <c r="G23" s="50">
        <v>0.8</v>
      </c>
      <c r="H23" s="50">
        <v>0.9</v>
      </c>
      <c r="I23" s="50">
        <v>1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41"/>
      <c r="U23" s="36"/>
      <c r="V23" s="36"/>
      <c r="W23" s="36"/>
      <c r="X23" s="276"/>
      <c r="Y23" s="33"/>
    </row>
    <row r="24" spans="1:25" ht="94.5" customHeight="1" thickBot="1" x14ac:dyDescent="0.3">
      <c r="A24" s="238"/>
      <c r="B24" s="239"/>
      <c r="C24" s="279"/>
      <c r="D24" s="279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43"/>
      <c r="U24" s="37"/>
      <c r="V24" s="37"/>
      <c r="W24" s="37"/>
      <c r="X24" s="277"/>
      <c r="Y24" s="34"/>
    </row>
    <row r="25" spans="1:25" ht="113.25" customHeight="1" x14ac:dyDescent="0.25">
      <c r="A25" s="238"/>
      <c r="B25" s="177" t="str">
        <f>'PLAN 2-TRD'!B36</f>
        <v>Porcentaje de Servidores Responsables de Archivos de Gestión Capacitados</v>
      </c>
      <c r="C25" s="278">
        <f>'PLAN 2-TRD'!E36</f>
        <v>1</v>
      </c>
      <c r="D25" s="278">
        <f t="shared" ref="D25" si="9">SUM(H26:W26)</f>
        <v>0</v>
      </c>
      <c r="E25" s="50">
        <v>0.1</v>
      </c>
      <c r="F25" s="50">
        <v>0.2</v>
      </c>
      <c r="G25" s="50">
        <v>0.25</v>
      </c>
      <c r="H25" s="50">
        <v>0.25</v>
      </c>
      <c r="I25" s="50">
        <v>0.2</v>
      </c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41"/>
      <c r="U25" s="36"/>
      <c r="V25" s="36"/>
      <c r="W25" s="36"/>
      <c r="X25" s="276"/>
      <c r="Y25" s="33"/>
    </row>
    <row r="26" spans="1:25" ht="113.25" customHeight="1" thickBot="1" x14ac:dyDescent="0.3">
      <c r="A26" s="238"/>
      <c r="B26" s="239"/>
      <c r="C26" s="279"/>
      <c r="D26" s="279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43"/>
      <c r="U26" s="37"/>
      <c r="V26" s="37"/>
      <c r="W26" s="37"/>
      <c r="X26" s="277"/>
      <c r="Y26" s="34"/>
    </row>
    <row r="27" spans="1:25" ht="121.5" customHeight="1" x14ac:dyDescent="0.25">
      <c r="A27" s="238"/>
      <c r="B27" s="177" t="str">
        <f>'PLAN 2-TRD'!B37</f>
        <v xml:space="preserve">Porcentaje de Servidores Certificado en Norma de Competencia Laboral - NCL en Archivos de Gestión </v>
      </c>
      <c r="C27" s="278">
        <f>'PLAN 2-TRD'!E37</f>
        <v>1</v>
      </c>
      <c r="D27" s="278">
        <f t="shared" ref="D27" si="10">SUM(H28:W28)</f>
        <v>0</v>
      </c>
      <c r="E27" s="50">
        <v>0.05</v>
      </c>
      <c r="F27" s="50">
        <v>0.15</v>
      </c>
      <c r="G27" s="50">
        <v>0.2</v>
      </c>
      <c r="H27" s="50">
        <v>0.2</v>
      </c>
      <c r="I27" s="50">
        <v>0.2</v>
      </c>
      <c r="J27" s="50">
        <v>0.2</v>
      </c>
      <c r="K27" s="50"/>
      <c r="L27" s="50"/>
      <c r="M27" s="50"/>
      <c r="N27" s="50"/>
      <c r="O27" s="50"/>
      <c r="P27" s="50"/>
      <c r="Q27" s="50"/>
      <c r="R27" s="50"/>
      <c r="S27" s="50"/>
      <c r="T27" s="41"/>
      <c r="U27" s="36"/>
      <c r="V27" s="36"/>
      <c r="W27" s="36"/>
      <c r="X27" s="276"/>
      <c r="Y27" s="33"/>
    </row>
    <row r="28" spans="1:25" ht="121.5" customHeight="1" thickBot="1" x14ac:dyDescent="0.3">
      <c r="A28" s="239"/>
      <c r="B28" s="239"/>
      <c r="C28" s="279"/>
      <c r="D28" s="279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43"/>
      <c r="U28" s="37"/>
      <c r="V28" s="37"/>
      <c r="W28" s="37"/>
      <c r="X28" s="277"/>
      <c r="Y28" s="34"/>
    </row>
    <row r="29" spans="1:25" ht="111.75" customHeight="1" x14ac:dyDescent="0.2">
      <c r="A29" s="177" t="s">
        <v>55</v>
      </c>
      <c r="B29" s="177" t="str">
        <f>'PLAN 3-TVD'!B26</f>
        <v>Porcentaje Inventario Natural</v>
      </c>
      <c r="C29" s="278">
        <f>'PLAN 3-TVD'!E26</f>
        <v>1</v>
      </c>
      <c r="D29" s="278">
        <f t="shared" ref="D29" si="11">SUM(H30:W30)</f>
        <v>0</v>
      </c>
      <c r="E29" s="278"/>
      <c r="F29" s="50">
        <v>0.5</v>
      </c>
      <c r="G29" s="50">
        <v>0.5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41"/>
      <c r="U29" s="36"/>
      <c r="V29" s="36"/>
      <c r="W29" s="36"/>
      <c r="X29" s="276"/>
      <c r="Y29" s="28"/>
    </row>
    <row r="30" spans="1:25" ht="111.75" customHeight="1" thickBot="1" x14ac:dyDescent="0.25">
      <c r="A30" s="238"/>
      <c r="B30" s="239"/>
      <c r="C30" s="279"/>
      <c r="D30" s="279"/>
      <c r="E30" s="279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43"/>
      <c r="U30" s="37"/>
      <c r="V30" s="37"/>
      <c r="W30" s="37"/>
      <c r="X30" s="277"/>
      <c r="Y30" s="30"/>
    </row>
    <row r="31" spans="1:25" ht="117" customHeight="1" x14ac:dyDescent="0.2">
      <c r="A31" s="238"/>
      <c r="B31" s="177" t="str">
        <f>'PLAN 3-TVD'!B27</f>
        <v xml:space="preserve">Porcentaje de Organización </v>
      </c>
      <c r="C31" s="278">
        <f>SUM(I31:L31)</f>
        <v>1</v>
      </c>
      <c r="D31" s="278">
        <f t="shared" ref="D31:D39" si="12">SUM(H32:W32)</f>
        <v>0</v>
      </c>
      <c r="E31" s="278"/>
      <c r="F31" s="278"/>
      <c r="G31" s="278"/>
      <c r="H31" s="278"/>
      <c r="I31" s="50">
        <v>0.2</v>
      </c>
      <c r="J31" s="50">
        <v>0.3</v>
      </c>
      <c r="K31" s="50">
        <v>0.3</v>
      </c>
      <c r="L31" s="50">
        <v>0.2</v>
      </c>
      <c r="M31" s="50"/>
      <c r="N31" s="50"/>
      <c r="O31" s="50"/>
      <c r="P31" s="50"/>
      <c r="Q31" s="50"/>
      <c r="R31" s="50"/>
      <c r="S31" s="50"/>
      <c r="T31" s="41"/>
      <c r="U31" s="36"/>
      <c r="V31" s="36"/>
      <c r="W31" s="36"/>
      <c r="X31" s="276"/>
      <c r="Y31" s="28"/>
    </row>
    <row r="32" spans="1:25" ht="117" customHeight="1" thickBot="1" x14ac:dyDescent="0.25">
      <c r="A32" s="238"/>
      <c r="B32" s="239"/>
      <c r="C32" s="279"/>
      <c r="D32" s="279"/>
      <c r="E32" s="279"/>
      <c r="F32" s="279"/>
      <c r="G32" s="279"/>
      <c r="H32" s="279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43"/>
      <c r="U32" s="37"/>
      <c r="V32" s="37"/>
      <c r="W32" s="37"/>
      <c r="X32" s="277"/>
      <c r="Y32" s="30"/>
    </row>
    <row r="33" spans="1:25" ht="121.5" customHeight="1" x14ac:dyDescent="0.2">
      <c r="A33" s="238"/>
      <c r="B33" s="177" t="str">
        <f>'PLAN 3-TVD'!B28</f>
        <v>Porcentaje de metros eliminados anualmente</v>
      </c>
      <c r="C33" s="278">
        <f>'PLAN 3-TVD'!E28</f>
        <v>1</v>
      </c>
      <c r="D33" s="278">
        <f t="shared" si="12"/>
        <v>0</v>
      </c>
      <c r="E33" s="278"/>
      <c r="F33" s="278"/>
      <c r="G33" s="278"/>
      <c r="H33" s="278"/>
      <c r="I33" s="50">
        <v>0.5</v>
      </c>
      <c r="J33" s="50">
        <v>0.5</v>
      </c>
      <c r="K33" s="50">
        <v>0.5</v>
      </c>
      <c r="L33" s="50">
        <v>0.5</v>
      </c>
      <c r="M33" s="50">
        <v>0.5</v>
      </c>
      <c r="N33" s="50">
        <v>0.5</v>
      </c>
      <c r="O33" s="50">
        <v>0.5</v>
      </c>
      <c r="P33" s="50">
        <v>0.5</v>
      </c>
      <c r="Q33" s="50">
        <v>0.5</v>
      </c>
      <c r="R33" s="50">
        <v>0.5</v>
      </c>
      <c r="S33" s="50">
        <v>0.5</v>
      </c>
      <c r="T33" s="41">
        <v>0.5</v>
      </c>
      <c r="U33" s="50">
        <v>0.5</v>
      </c>
      <c r="V33" s="50">
        <v>0.5</v>
      </c>
      <c r="W33" s="50">
        <v>0.5</v>
      </c>
      <c r="X33" s="276"/>
      <c r="Y33" s="28"/>
    </row>
    <row r="34" spans="1:25" ht="121.5" customHeight="1" thickBot="1" x14ac:dyDescent="0.25">
      <c r="A34" s="238"/>
      <c r="B34" s="239"/>
      <c r="C34" s="279"/>
      <c r="D34" s="279"/>
      <c r="E34" s="279"/>
      <c r="F34" s="279"/>
      <c r="G34" s="279"/>
      <c r="H34" s="279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43"/>
      <c r="U34" s="51"/>
      <c r="V34" s="51"/>
      <c r="W34" s="51"/>
      <c r="X34" s="277"/>
      <c r="Y34" s="30"/>
    </row>
    <row r="35" spans="1:25" ht="120.75" customHeight="1" x14ac:dyDescent="0.2">
      <c r="A35" s="238"/>
      <c r="B35" s="177" t="str">
        <f>'PLAN 3-TVD'!B29</f>
        <v>Porcentaje de metros transferidos al AHA anualmente</v>
      </c>
      <c r="C35" s="278">
        <f>'PLAN 3-TVD'!E29</f>
        <v>1</v>
      </c>
      <c r="D35" s="278">
        <f t="shared" si="12"/>
        <v>0</v>
      </c>
      <c r="E35" s="278"/>
      <c r="F35" s="278"/>
      <c r="G35" s="278"/>
      <c r="H35" s="278"/>
      <c r="I35" s="50">
        <v>0.5</v>
      </c>
      <c r="J35" s="50">
        <v>0.5</v>
      </c>
      <c r="K35" s="50">
        <v>0.5</v>
      </c>
      <c r="L35" s="50">
        <v>0.5</v>
      </c>
      <c r="M35" s="50">
        <v>0.5</v>
      </c>
      <c r="N35" s="50">
        <v>0.5</v>
      </c>
      <c r="O35" s="50">
        <v>0.5</v>
      </c>
      <c r="P35" s="50">
        <v>0.5</v>
      </c>
      <c r="Q35" s="50">
        <v>0.5</v>
      </c>
      <c r="R35" s="50">
        <v>0.5</v>
      </c>
      <c r="S35" s="50">
        <v>0.5</v>
      </c>
      <c r="T35" s="41">
        <v>0.5</v>
      </c>
      <c r="U35" s="50">
        <v>0.5</v>
      </c>
      <c r="V35" s="50">
        <v>0.5</v>
      </c>
      <c r="W35" s="50">
        <v>0.5</v>
      </c>
      <c r="X35" s="276"/>
      <c r="Y35" s="28"/>
    </row>
    <row r="36" spans="1:25" ht="120.75" customHeight="1" thickBot="1" x14ac:dyDescent="0.25">
      <c r="A36" s="239"/>
      <c r="B36" s="239"/>
      <c r="C36" s="279"/>
      <c r="D36" s="279"/>
      <c r="E36" s="279"/>
      <c r="F36" s="279"/>
      <c r="G36" s="279"/>
      <c r="H36" s="279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43"/>
      <c r="U36" s="51"/>
      <c r="V36" s="51"/>
      <c r="W36" s="51"/>
      <c r="X36" s="277"/>
      <c r="Y36" s="30"/>
    </row>
    <row r="37" spans="1:25" ht="108.75" customHeight="1" x14ac:dyDescent="0.2">
      <c r="A37" s="177" t="s">
        <v>68</v>
      </c>
      <c r="B37" s="177" t="str">
        <f>'PLAN 4-DOC ELEC'!B21</f>
        <v xml:space="preserve">Porcentaje de documentos digitalizados </v>
      </c>
      <c r="C37" s="278">
        <f>'PLAN 4-DOC ELEC'!E21</f>
        <v>1</v>
      </c>
      <c r="D37" s="278">
        <f>SUM(F38:W38)</f>
        <v>0</v>
      </c>
      <c r="E37" s="278"/>
      <c r="F37" s="50">
        <v>0.05</v>
      </c>
      <c r="G37" s="50">
        <v>0.05</v>
      </c>
      <c r="H37" s="50">
        <v>0.05</v>
      </c>
      <c r="I37" s="50">
        <v>0.05</v>
      </c>
      <c r="J37" s="50">
        <v>0.1</v>
      </c>
      <c r="K37" s="50">
        <v>0.1</v>
      </c>
      <c r="L37" s="50">
        <v>0.15</v>
      </c>
      <c r="M37" s="50">
        <v>0.15</v>
      </c>
      <c r="N37" s="50">
        <v>0.15</v>
      </c>
      <c r="O37" s="50">
        <v>0.15</v>
      </c>
      <c r="P37" s="50"/>
      <c r="Q37" s="50"/>
      <c r="R37" s="50"/>
      <c r="S37" s="50"/>
      <c r="T37" s="41"/>
      <c r="U37" s="36"/>
      <c r="V37" s="36"/>
      <c r="W37" s="36"/>
      <c r="X37" s="276"/>
      <c r="Y37" s="28"/>
    </row>
    <row r="38" spans="1:25" ht="108.75" customHeight="1" thickBot="1" x14ac:dyDescent="0.25">
      <c r="A38" s="238"/>
      <c r="B38" s="239"/>
      <c r="C38" s="279"/>
      <c r="D38" s="279"/>
      <c r="E38" s="279"/>
      <c r="F38" s="51"/>
      <c r="G38" s="51"/>
      <c r="H38" s="51"/>
      <c r="I38" s="51"/>
      <c r="J38" s="51"/>
      <c r="K38" s="51"/>
      <c r="L38" s="51"/>
      <c r="M38" s="51"/>
      <c r="N38" s="51"/>
      <c r="O38" s="56"/>
      <c r="P38" s="51"/>
      <c r="Q38" s="51"/>
      <c r="R38" s="51"/>
      <c r="S38" s="51"/>
      <c r="T38" s="43"/>
      <c r="U38" s="37"/>
      <c r="V38" s="37"/>
      <c r="W38" s="37"/>
      <c r="X38" s="277"/>
      <c r="Y38" s="30"/>
    </row>
    <row r="39" spans="1:25" ht="114" customHeight="1" x14ac:dyDescent="0.2">
      <c r="A39" s="238"/>
      <c r="B39" s="238" t="str">
        <f>'PLAN 4-DOC ELEC'!B22</f>
        <v xml:space="preserve">Porcentaje de Expedientes Electrónicos </v>
      </c>
      <c r="C39" s="289">
        <v>1</v>
      </c>
      <c r="D39" s="289">
        <f t="shared" si="12"/>
        <v>0</v>
      </c>
      <c r="E39" s="278"/>
      <c r="F39" s="278"/>
      <c r="G39" s="278"/>
      <c r="H39" s="278"/>
      <c r="I39" s="278"/>
      <c r="J39" s="40">
        <v>0.05</v>
      </c>
      <c r="K39" s="40">
        <v>0.05</v>
      </c>
      <c r="L39" s="40">
        <v>0.05</v>
      </c>
      <c r="M39" s="40">
        <v>0.05</v>
      </c>
      <c r="N39" s="40">
        <v>0.05</v>
      </c>
      <c r="O39" s="40">
        <v>0.05</v>
      </c>
      <c r="P39" s="40">
        <v>0.05</v>
      </c>
      <c r="Q39" s="40">
        <v>0.05</v>
      </c>
      <c r="R39" s="40">
        <v>0.1</v>
      </c>
      <c r="S39" s="40">
        <v>0.1</v>
      </c>
      <c r="T39" s="44">
        <v>0.1</v>
      </c>
      <c r="U39" s="40">
        <v>0.1</v>
      </c>
      <c r="V39" s="40">
        <v>0.1</v>
      </c>
      <c r="W39" s="40">
        <v>0.1</v>
      </c>
      <c r="X39" s="276"/>
      <c r="Y39" s="31"/>
    </row>
    <row r="40" spans="1:25" ht="114" customHeight="1" thickBot="1" x14ac:dyDescent="0.25">
      <c r="A40" s="239"/>
      <c r="B40" s="238"/>
      <c r="C40" s="289"/>
      <c r="D40" s="289"/>
      <c r="E40" s="279"/>
      <c r="F40" s="279"/>
      <c r="G40" s="279"/>
      <c r="H40" s="279"/>
      <c r="I40" s="279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7"/>
      <c r="U40" s="46"/>
      <c r="V40" s="46"/>
      <c r="W40" s="46"/>
      <c r="X40" s="277"/>
      <c r="Y40" s="32"/>
    </row>
    <row r="41" spans="1:25" ht="115.5" customHeight="1" x14ac:dyDescent="0.2">
      <c r="A41" s="290" t="s">
        <v>124</v>
      </c>
      <c r="B41" s="290" t="str">
        <f>'PLAN 5-CTA'!B21</f>
        <v>Porcentaje Instituciones Asesoradas Anualmente</v>
      </c>
      <c r="C41" s="280">
        <f>'PLAN 5-CTA'!E21</f>
        <v>0.7</v>
      </c>
      <c r="D41" s="280"/>
      <c r="E41" s="50">
        <v>0.3</v>
      </c>
      <c r="F41" s="50">
        <v>0.35</v>
      </c>
      <c r="G41" s="50">
        <v>0.35</v>
      </c>
      <c r="H41" s="50">
        <v>0.35</v>
      </c>
      <c r="I41" s="50">
        <v>0.35</v>
      </c>
      <c r="J41" s="50">
        <v>0.35</v>
      </c>
      <c r="K41" s="50">
        <v>0.35</v>
      </c>
      <c r="L41" s="50">
        <v>0.35</v>
      </c>
      <c r="M41" s="50">
        <v>0.35</v>
      </c>
      <c r="N41" s="50">
        <v>0.35</v>
      </c>
      <c r="O41" s="50">
        <v>0.35</v>
      </c>
      <c r="P41" s="50">
        <v>0.35</v>
      </c>
      <c r="Q41" s="50">
        <v>0.35</v>
      </c>
      <c r="R41" s="50">
        <v>0.35</v>
      </c>
      <c r="S41" s="50">
        <v>0.35</v>
      </c>
      <c r="T41" s="41">
        <v>0.35</v>
      </c>
      <c r="U41" s="50">
        <v>0.35</v>
      </c>
      <c r="V41" s="50">
        <v>0.35</v>
      </c>
      <c r="W41" s="50">
        <v>0.35</v>
      </c>
      <c r="X41" s="276"/>
      <c r="Y41" s="28"/>
    </row>
    <row r="42" spans="1:25" ht="115.5" customHeight="1" thickBot="1" x14ac:dyDescent="0.25">
      <c r="A42" s="291"/>
      <c r="B42" s="292"/>
      <c r="C42" s="281"/>
      <c r="D42" s="28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43"/>
      <c r="U42" s="51"/>
      <c r="V42" s="51"/>
      <c r="W42" s="51"/>
      <c r="X42" s="277"/>
      <c r="Y42" s="30"/>
    </row>
    <row r="43" spans="1:25" ht="109.5" customHeight="1" x14ac:dyDescent="0.2">
      <c r="A43" s="291"/>
      <c r="B43" s="290" t="str">
        <f>'PLAN 5-CTA'!B22</f>
        <v>Ejecución Presupuestal Anual</v>
      </c>
      <c r="C43" s="280">
        <f>'PLAN 5-CTA'!E22</f>
        <v>1</v>
      </c>
      <c r="D43" s="280"/>
      <c r="E43" s="278"/>
      <c r="F43" s="50">
        <v>0.4</v>
      </c>
      <c r="G43" s="50">
        <v>0.6</v>
      </c>
      <c r="H43" s="50">
        <v>0.4</v>
      </c>
      <c r="I43" s="50">
        <v>0.6</v>
      </c>
      <c r="J43" s="50">
        <v>0.4</v>
      </c>
      <c r="K43" s="50">
        <v>0.6</v>
      </c>
      <c r="L43" s="50">
        <v>0.4</v>
      </c>
      <c r="M43" s="50">
        <v>0.6</v>
      </c>
      <c r="N43" s="50">
        <v>0.4</v>
      </c>
      <c r="O43" s="50">
        <v>0.6</v>
      </c>
      <c r="P43" s="50">
        <v>0.4</v>
      </c>
      <c r="Q43" s="50">
        <v>0.6</v>
      </c>
      <c r="R43" s="50">
        <v>0.4</v>
      </c>
      <c r="S43" s="50">
        <v>0.6</v>
      </c>
      <c r="T43" s="41">
        <v>0.4</v>
      </c>
      <c r="U43" s="50">
        <v>0.6</v>
      </c>
      <c r="V43" s="50">
        <v>0.4</v>
      </c>
      <c r="W43" s="50">
        <v>0.6</v>
      </c>
      <c r="X43" s="276"/>
      <c r="Y43" s="28"/>
    </row>
    <row r="44" spans="1:25" ht="109.5" customHeight="1" thickBot="1" x14ac:dyDescent="0.25">
      <c r="A44" s="291"/>
      <c r="B44" s="292"/>
      <c r="C44" s="281"/>
      <c r="D44" s="281"/>
      <c r="E44" s="279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43"/>
      <c r="U44" s="51"/>
      <c r="V44" s="51"/>
      <c r="W44" s="51"/>
      <c r="X44" s="277"/>
      <c r="Y44" s="30"/>
    </row>
    <row r="45" spans="1:25" ht="116.25" customHeight="1" x14ac:dyDescent="0.25">
      <c r="A45" s="291"/>
      <c r="B45" s="290" t="str">
        <f>'PLAN 5-CTA'!B23</f>
        <v>Porcentaje Instituciones Capacitadas Anualmente</v>
      </c>
      <c r="C45" s="280">
        <f>'PLAN 5-CTA'!E23</f>
        <v>0.7</v>
      </c>
      <c r="D45" s="280"/>
      <c r="E45" s="50">
        <v>0.3</v>
      </c>
      <c r="F45" s="50">
        <v>0.35</v>
      </c>
      <c r="G45" s="50">
        <v>0.35</v>
      </c>
      <c r="H45" s="50">
        <v>0.35</v>
      </c>
      <c r="I45" s="50">
        <v>0.35</v>
      </c>
      <c r="J45" s="50">
        <v>0.35</v>
      </c>
      <c r="K45" s="50">
        <v>0.35</v>
      </c>
      <c r="L45" s="50">
        <v>0.35</v>
      </c>
      <c r="M45" s="50">
        <v>0.35</v>
      </c>
      <c r="N45" s="50">
        <v>0.35</v>
      </c>
      <c r="O45" s="50">
        <v>0.35</v>
      </c>
      <c r="P45" s="50">
        <v>0.35</v>
      </c>
      <c r="Q45" s="50">
        <v>0.35</v>
      </c>
      <c r="R45" s="50">
        <v>0.35</v>
      </c>
      <c r="S45" s="50">
        <v>0.35</v>
      </c>
      <c r="T45" s="41">
        <v>0.35</v>
      </c>
      <c r="U45" s="50">
        <v>0.35</v>
      </c>
      <c r="V45" s="50">
        <v>0.35</v>
      </c>
      <c r="W45" s="50">
        <v>0.35</v>
      </c>
      <c r="X45" s="276"/>
      <c r="Y45" s="35"/>
    </row>
    <row r="46" spans="1:25" ht="116.25" customHeight="1" thickBot="1" x14ac:dyDescent="0.3">
      <c r="A46" s="292"/>
      <c r="B46" s="292"/>
      <c r="C46" s="281"/>
      <c r="D46" s="28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43"/>
      <c r="U46" s="51"/>
      <c r="V46" s="51"/>
      <c r="W46" s="51"/>
      <c r="X46" s="277"/>
      <c r="Y46" s="4"/>
    </row>
    <row r="47" spans="1:25" ht="15" x14ac:dyDescent="0.25"/>
    <row r="48" spans="1:25" ht="15" x14ac:dyDescent="0.25"/>
    <row r="49" ht="15" x14ac:dyDescent="0.25"/>
    <row r="50" ht="15" x14ac:dyDescent="0.25"/>
    <row r="51" ht="15" x14ac:dyDescent="0.25"/>
    <row r="52" ht="15" x14ac:dyDescent="0.25"/>
    <row r="53" ht="15" customHeight="1" x14ac:dyDescent="0.25"/>
  </sheetData>
  <mergeCells count="129">
    <mergeCell ref="G31:G32"/>
    <mergeCell ref="F31:F32"/>
    <mergeCell ref="E31:E32"/>
    <mergeCell ref="X15:X16"/>
    <mergeCell ref="X17:X18"/>
    <mergeCell ref="X19:X20"/>
    <mergeCell ref="X21:X22"/>
    <mergeCell ref="H33:H34"/>
    <mergeCell ref="G33:G34"/>
    <mergeCell ref="F33:F34"/>
    <mergeCell ref="E33:E34"/>
    <mergeCell ref="H31:H32"/>
    <mergeCell ref="E29:E30"/>
    <mergeCell ref="X29:X30"/>
    <mergeCell ref="X31:X32"/>
    <mergeCell ref="X33:X34"/>
    <mergeCell ref="X23:X24"/>
    <mergeCell ref="X25:X26"/>
    <mergeCell ref="X27:X28"/>
    <mergeCell ref="A41:A46"/>
    <mergeCell ref="B45:B46"/>
    <mergeCell ref="C45:C46"/>
    <mergeCell ref="B41:B42"/>
    <mergeCell ref="C41:C42"/>
    <mergeCell ref="D41:D42"/>
    <mergeCell ref="B43:B44"/>
    <mergeCell ref="C43:C44"/>
    <mergeCell ref="D43:D44"/>
    <mergeCell ref="A29:A36"/>
    <mergeCell ref="B33:B34"/>
    <mergeCell ref="C33:C34"/>
    <mergeCell ref="B35:B36"/>
    <mergeCell ref="C35:C36"/>
    <mergeCell ref="D33:D34"/>
    <mergeCell ref="B31:B32"/>
    <mergeCell ref="B37:B38"/>
    <mergeCell ref="B39:B40"/>
    <mergeCell ref="A37:A40"/>
    <mergeCell ref="C37:C38"/>
    <mergeCell ref="D35:D36"/>
    <mergeCell ref="D37:D38"/>
    <mergeCell ref="D39:D40"/>
    <mergeCell ref="C39:C40"/>
    <mergeCell ref="C31:C32"/>
    <mergeCell ref="D31:D32"/>
    <mergeCell ref="Y1:Y2"/>
    <mergeCell ref="B23:B24"/>
    <mergeCell ref="C23:C24"/>
    <mergeCell ref="D23:D24"/>
    <mergeCell ref="B25:B26"/>
    <mergeCell ref="C25:C26"/>
    <mergeCell ref="D25:D26"/>
    <mergeCell ref="C3:C4"/>
    <mergeCell ref="C11:C12"/>
    <mergeCell ref="C9:C10"/>
    <mergeCell ref="D9:D10"/>
    <mergeCell ref="D3:D4"/>
    <mergeCell ref="C5:C6"/>
    <mergeCell ref="D5:D6"/>
    <mergeCell ref="C7:C8"/>
    <mergeCell ref="D7:D8"/>
    <mergeCell ref="C17:C18"/>
    <mergeCell ref="C19:C20"/>
    <mergeCell ref="D19:D20"/>
    <mergeCell ref="X5:X6"/>
    <mergeCell ref="X7:X8"/>
    <mergeCell ref="X9:X10"/>
    <mergeCell ref="X11:X12"/>
    <mergeCell ref="X13:X14"/>
    <mergeCell ref="E1:W1"/>
    <mergeCell ref="X1:X2"/>
    <mergeCell ref="A3:A12"/>
    <mergeCell ref="B3:B4"/>
    <mergeCell ref="B5:B6"/>
    <mergeCell ref="B7:B8"/>
    <mergeCell ref="B9:B10"/>
    <mergeCell ref="B11:B12"/>
    <mergeCell ref="C27:C28"/>
    <mergeCell ref="D27:D28"/>
    <mergeCell ref="D1:D2"/>
    <mergeCell ref="A13:A28"/>
    <mergeCell ref="G9:G10"/>
    <mergeCell ref="F9:F10"/>
    <mergeCell ref="E9:E10"/>
    <mergeCell ref="E3:E4"/>
    <mergeCell ref="F3:F4"/>
    <mergeCell ref="G3:G4"/>
    <mergeCell ref="X3:X4"/>
    <mergeCell ref="G7:G8"/>
    <mergeCell ref="F7:F8"/>
    <mergeCell ref="E7:E8"/>
    <mergeCell ref="D17:D18"/>
    <mergeCell ref="B19:B20"/>
    <mergeCell ref="D11:D12"/>
    <mergeCell ref="C13:C14"/>
    <mergeCell ref="D13:D14"/>
    <mergeCell ref="B15:B16"/>
    <mergeCell ref="C15:C16"/>
    <mergeCell ref="D15:D16"/>
    <mergeCell ref="C21:C22"/>
    <mergeCell ref="A1:A2"/>
    <mergeCell ref="B1:B2"/>
    <mergeCell ref="C1:C2"/>
    <mergeCell ref="D21:D22"/>
    <mergeCell ref="B17:B18"/>
    <mergeCell ref="X35:X36"/>
    <mergeCell ref="X37:X38"/>
    <mergeCell ref="X39:X40"/>
    <mergeCell ref="X41:X42"/>
    <mergeCell ref="X43:X44"/>
    <mergeCell ref="X45:X46"/>
    <mergeCell ref="B13:B14"/>
    <mergeCell ref="B21:B22"/>
    <mergeCell ref="B27:B28"/>
    <mergeCell ref="B29:B30"/>
    <mergeCell ref="C29:C30"/>
    <mergeCell ref="D29:D30"/>
    <mergeCell ref="D45:D46"/>
    <mergeCell ref="E43:E44"/>
    <mergeCell ref="E39:E40"/>
    <mergeCell ref="F39:F40"/>
    <mergeCell ref="G39:G40"/>
    <mergeCell ref="H39:H40"/>
    <mergeCell ref="I39:I40"/>
    <mergeCell ref="E37:E38"/>
    <mergeCell ref="H35:H36"/>
    <mergeCell ref="G35:G36"/>
    <mergeCell ref="F35:F36"/>
    <mergeCell ref="E35:E36"/>
  </mergeCells>
  <conditionalFormatting sqref="H4">
    <cfRule type="cellIs" dxfId="221" priority="355" operator="greaterThan">
      <formula>0.06</formula>
    </cfRule>
    <cfRule type="cellIs" dxfId="220" priority="356" operator="equal">
      <formula>6%</formula>
    </cfRule>
    <cfRule type="cellIs" dxfId="219" priority="357" operator="between">
      <formula>0%</formula>
      <formula>5%</formula>
    </cfRule>
    <cfRule type="colorScale" priority="358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359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I4:L4">
    <cfRule type="cellIs" dxfId="218" priority="350" operator="greaterThan">
      <formula>0.06</formula>
    </cfRule>
    <cfRule type="cellIs" dxfId="217" priority="351" operator="equal">
      <formula>6%</formula>
    </cfRule>
    <cfRule type="cellIs" dxfId="216" priority="352" operator="between">
      <formula>0%</formula>
      <formula>5%</formula>
    </cfRule>
    <cfRule type="colorScale" priority="353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354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M4:V4">
    <cfRule type="cellIs" dxfId="215" priority="345" operator="greaterThan">
      <formula>0.06</formula>
    </cfRule>
    <cfRule type="cellIs" dxfId="214" priority="346" operator="equal">
      <formula>6%</formula>
    </cfRule>
    <cfRule type="cellIs" dxfId="213" priority="347" operator="between">
      <formula>0%</formula>
      <formula>5%</formula>
    </cfRule>
    <cfRule type="colorScale" priority="348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349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W4">
    <cfRule type="cellIs" dxfId="212" priority="340" operator="greaterThan">
      <formula>0.06</formula>
    </cfRule>
    <cfRule type="cellIs" dxfId="211" priority="341" operator="equal">
      <formula>6%</formula>
    </cfRule>
    <cfRule type="cellIs" dxfId="210" priority="342" operator="between">
      <formula>0%</formula>
      <formula>5%</formula>
    </cfRule>
    <cfRule type="colorScale" priority="343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344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E6">
    <cfRule type="cellIs" dxfId="209" priority="322" operator="greaterThan">
      <formula>E$5</formula>
    </cfRule>
    <cfRule type="cellIs" dxfId="208" priority="323" operator="equal">
      <formula>$E$5</formula>
    </cfRule>
    <cfRule type="cellIs" dxfId="207" priority="324" operator="lessThan">
      <formula>$E$5</formula>
    </cfRule>
    <cfRule type="cellIs" dxfId="206" priority="335" operator="greaterThan">
      <formula>0.06</formula>
    </cfRule>
    <cfRule type="cellIs" dxfId="205" priority="336" operator="equal">
      <formula>6%</formula>
    </cfRule>
    <cfRule type="cellIs" dxfId="204" priority="337" operator="between">
      <formula>0%</formula>
      <formula>5%</formula>
    </cfRule>
    <cfRule type="colorScale" priority="338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339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F6">
    <cfRule type="cellIs" dxfId="203" priority="301" operator="greaterThan">
      <formula>$F$5</formula>
    </cfRule>
    <cfRule type="cellIs" dxfId="202" priority="302" operator="equal">
      <formula>$F$5</formula>
    </cfRule>
    <cfRule type="cellIs" dxfId="201" priority="303" operator="lessThan">
      <formula>$F$5</formula>
    </cfRule>
  </conditionalFormatting>
  <conditionalFormatting sqref="G6">
    <cfRule type="cellIs" dxfId="200" priority="298" operator="greaterThan">
      <formula>$F$5</formula>
    </cfRule>
    <cfRule type="cellIs" dxfId="199" priority="299" operator="equal">
      <formula>$F$5</formula>
    </cfRule>
    <cfRule type="cellIs" dxfId="198" priority="300" operator="lessThan">
      <formula>$F$5</formula>
    </cfRule>
  </conditionalFormatting>
  <conditionalFormatting sqref="H8:W8">
    <cfRule type="cellIs" dxfId="197" priority="287" operator="greaterThan">
      <formula>$H$7</formula>
    </cfRule>
    <cfRule type="cellIs" dxfId="196" priority="288" operator="equal">
      <formula>$H$7</formula>
    </cfRule>
    <cfRule type="cellIs" dxfId="195" priority="289" operator="lessThan">
      <formula>$H$7</formula>
    </cfRule>
  </conditionalFormatting>
  <conditionalFormatting sqref="H10:W10">
    <cfRule type="cellIs" dxfId="194" priority="276" operator="greaterThan">
      <formula>0.06</formula>
    </cfRule>
    <cfRule type="cellIs" dxfId="193" priority="277" operator="equal">
      <formula>6%</formula>
    </cfRule>
    <cfRule type="cellIs" dxfId="192" priority="278" operator="between">
      <formula>0%</formula>
      <formula>5%</formula>
    </cfRule>
    <cfRule type="colorScale" priority="279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280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E12">
    <cfRule type="cellIs" dxfId="191" priority="268" operator="greaterThan">
      <formula>E$5</formula>
    </cfRule>
    <cfRule type="cellIs" dxfId="190" priority="269" operator="equal">
      <formula>$E$5</formula>
    </cfRule>
    <cfRule type="cellIs" dxfId="189" priority="270" operator="lessThan">
      <formula>$E$5</formula>
    </cfRule>
    <cfRule type="cellIs" dxfId="188" priority="271" operator="greaterThan">
      <formula>0.06</formula>
    </cfRule>
    <cfRule type="cellIs" dxfId="187" priority="272" operator="equal">
      <formula>6%</formula>
    </cfRule>
    <cfRule type="cellIs" dxfId="186" priority="273" operator="between">
      <formula>0%</formula>
      <formula>5%</formula>
    </cfRule>
    <cfRule type="colorScale" priority="274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275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F12">
    <cfRule type="cellIs" dxfId="185" priority="265" operator="greaterThan">
      <formula>$F$5</formula>
    </cfRule>
    <cfRule type="cellIs" dxfId="184" priority="266" operator="equal">
      <formula>$F$5</formula>
    </cfRule>
    <cfRule type="cellIs" dxfId="183" priority="267" operator="lessThan">
      <formula>$F$5</formula>
    </cfRule>
  </conditionalFormatting>
  <conditionalFormatting sqref="G12">
    <cfRule type="cellIs" dxfId="182" priority="262" operator="greaterThan">
      <formula>$F$5</formula>
    </cfRule>
    <cfRule type="cellIs" dxfId="181" priority="263" operator="equal">
      <formula>$F$5</formula>
    </cfRule>
    <cfRule type="cellIs" dxfId="180" priority="264" operator="lessThan">
      <formula>$F$5</formula>
    </cfRule>
  </conditionalFormatting>
  <conditionalFormatting sqref="E14">
    <cfRule type="cellIs" dxfId="179" priority="246" operator="greaterThan">
      <formula>E$13</formula>
    </cfRule>
    <cfRule type="cellIs" dxfId="178" priority="247" operator="equal">
      <formula>$E$13</formula>
    </cfRule>
    <cfRule type="cellIs" dxfId="177" priority="248" operator="lessThan">
      <formula>$E$13</formula>
    </cfRule>
    <cfRule type="cellIs" dxfId="176" priority="249" operator="greaterThan">
      <formula>0.06</formula>
    </cfRule>
    <cfRule type="cellIs" dxfId="175" priority="250" operator="equal">
      <formula>6%</formula>
    </cfRule>
    <cfRule type="cellIs" dxfId="174" priority="251" operator="between">
      <formula>0%</formula>
      <formula>5%</formula>
    </cfRule>
    <cfRule type="colorScale" priority="252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253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F14:G14">
    <cfRule type="cellIs" dxfId="173" priority="232" operator="greaterThan">
      <formula>F$13</formula>
    </cfRule>
    <cfRule type="cellIs" dxfId="172" priority="233" operator="equal">
      <formula>$F$13</formula>
    </cfRule>
    <cfRule type="cellIs" dxfId="171" priority="234" operator="lessThan">
      <formula>$F$13</formula>
    </cfRule>
    <cfRule type="cellIs" dxfId="170" priority="235" operator="greaterThan">
      <formula>0.06</formula>
    </cfRule>
    <cfRule type="cellIs" dxfId="169" priority="236" operator="equal">
      <formula>6%</formula>
    </cfRule>
    <cfRule type="cellIs" dxfId="168" priority="237" operator="between">
      <formula>0%</formula>
      <formula>5%</formula>
    </cfRule>
    <cfRule type="colorScale" priority="238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239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E16">
    <cfRule type="cellIs" dxfId="167" priority="224" operator="greaterThan">
      <formula>E$15</formula>
    </cfRule>
    <cfRule type="cellIs" dxfId="166" priority="225" operator="equal">
      <formula>$E$15</formula>
    </cfRule>
    <cfRule type="cellIs" dxfId="165" priority="226" operator="lessThan">
      <formula>$E$15</formula>
    </cfRule>
    <cfRule type="cellIs" dxfId="164" priority="227" operator="greaterThan">
      <formula>0.06</formula>
    </cfRule>
    <cfRule type="cellIs" dxfId="163" priority="228" operator="equal">
      <formula>6%</formula>
    </cfRule>
    <cfRule type="cellIs" dxfId="162" priority="229" operator="between">
      <formula>0%</formula>
      <formula>5%</formula>
    </cfRule>
    <cfRule type="colorScale" priority="230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231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F16:I16">
    <cfRule type="cellIs" dxfId="161" priority="216" operator="greaterThan">
      <formula>F$15</formula>
    </cfRule>
    <cfRule type="cellIs" dxfId="160" priority="217" operator="equal">
      <formula>$E$15</formula>
    </cfRule>
    <cfRule type="cellIs" dxfId="159" priority="218" operator="lessThan">
      <formula>$E$15</formula>
    </cfRule>
    <cfRule type="cellIs" dxfId="158" priority="219" operator="greaterThan">
      <formula>0.06</formula>
    </cfRule>
    <cfRule type="cellIs" dxfId="157" priority="220" operator="equal">
      <formula>6%</formula>
    </cfRule>
    <cfRule type="cellIs" dxfId="156" priority="221" operator="between">
      <formula>0%</formula>
      <formula>5%</formula>
    </cfRule>
    <cfRule type="colorScale" priority="222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223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H14">
    <cfRule type="cellIs" dxfId="155" priority="208" operator="greaterThan">
      <formula>H$13</formula>
    </cfRule>
    <cfRule type="cellIs" dxfId="154" priority="209" operator="equal">
      <formula>$H$13</formula>
    </cfRule>
    <cfRule type="cellIs" dxfId="153" priority="210" operator="lessThan">
      <formula>$H$13</formula>
    </cfRule>
    <cfRule type="cellIs" dxfId="152" priority="211" operator="greaterThan">
      <formula>0.06</formula>
    </cfRule>
    <cfRule type="cellIs" dxfId="151" priority="212" operator="equal">
      <formula>6%</formula>
    </cfRule>
    <cfRule type="cellIs" dxfId="150" priority="213" operator="between">
      <formula>0%</formula>
      <formula>5%</formula>
    </cfRule>
    <cfRule type="colorScale" priority="214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215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F18">
    <cfRule type="cellIs" dxfId="149" priority="189" operator="greaterThan">
      <formula>F$17</formula>
    </cfRule>
    <cfRule type="cellIs" dxfId="148" priority="190" operator="equal">
      <formula>$F17</formula>
    </cfRule>
    <cfRule type="cellIs" dxfId="147" priority="191" operator="lessThan">
      <formula>$F$17</formula>
    </cfRule>
    <cfRule type="cellIs" dxfId="146" priority="192" operator="greaterThan">
      <formula>0.06</formula>
    </cfRule>
    <cfRule type="cellIs" dxfId="145" priority="193" operator="equal">
      <formula>6%</formula>
    </cfRule>
    <cfRule type="cellIs" dxfId="144" priority="194" operator="between">
      <formula>0%</formula>
      <formula>5%</formula>
    </cfRule>
    <cfRule type="colorScale" priority="195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196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G18">
    <cfRule type="cellIs" dxfId="143" priority="173" operator="greaterThan">
      <formula>G$17</formula>
    </cfRule>
    <cfRule type="cellIs" dxfId="142" priority="174" operator="equal">
      <formula>$G$17</formula>
    </cfRule>
    <cfRule type="cellIs" dxfId="141" priority="175" operator="lessThan">
      <formula>$G$17</formula>
    </cfRule>
    <cfRule type="cellIs" dxfId="140" priority="176" operator="greaterThan">
      <formula>0.06</formula>
    </cfRule>
    <cfRule type="cellIs" dxfId="139" priority="177" operator="equal">
      <formula>6%</formula>
    </cfRule>
    <cfRule type="cellIs" dxfId="138" priority="178" operator="between">
      <formula>0%</formula>
      <formula>5%</formula>
    </cfRule>
    <cfRule type="colorScale" priority="179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180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E18">
    <cfRule type="cellIs" dxfId="137" priority="165" operator="greaterThan">
      <formula>E$17</formula>
    </cfRule>
    <cfRule type="cellIs" dxfId="136" priority="166" operator="equal">
      <formula>$E17</formula>
    </cfRule>
    <cfRule type="cellIs" dxfId="135" priority="167" operator="lessThan">
      <formula>$E$17</formula>
    </cfRule>
    <cfRule type="cellIs" dxfId="134" priority="168" operator="greaterThan">
      <formula>0.06</formula>
    </cfRule>
    <cfRule type="cellIs" dxfId="133" priority="169" operator="equal">
      <formula>6%</formula>
    </cfRule>
    <cfRule type="cellIs" dxfId="132" priority="170" operator="between">
      <formula>0%</formula>
      <formula>5%</formula>
    </cfRule>
    <cfRule type="colorScale" priority="171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172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E20:H20">
    <cfRule type="cellIs" dxfId="131" priority="157" operator="greaterThan">
      <formula>$H$19</formula>
    </cfRule>
    <cfRule type="cellIs" dxfId="130" priority="158" operator="equal">
      <formula>$F$19+$H$19</formula>
    </cfRule>
    <cfRule type="cellIs" dxfId="129" priority="159" operator="lessThan">
      <formula>$H$19</formula>
    </cfRule>
    <cfRule type="cellIs" dxfId="128" priority="160" operator="greaterThan">
      <formula>0.06</formula>
    </cfRule>
    <cfRule type="cellIs" dxfId="127" priority="161" operator="equal">
      <formula>6%</formula>
    </cfRule>
    <cfRule type="cellIs" dxfId="126" priority="162" operator="between">
      <formula>0%</formula>
      <formula>5%</formula>
    </cfRule>
    <cfRule type="colorScale" priority="163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164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E22">
    <cfRule type="cellIs" dxfId="125" priority="149" operator="greaterThan">
      <formula>$H$19</formula>
    </cfRule>
    <cfRule type="cellIs" dxfId="124" priority="150" operator="equal">
      <formula>$F$19+$H$19</formula>
    </cfRule>
    <cfRule type="cellIs" dxfId="123" priority="151" operator="lessThan">
      <formula>$H$19</formula>
    </cfRule>
    <cfRule type="cellIs" dxfId="122" priority="152" operator="greaterThan">
      <formula>0.06</formula>
    </cfRule>
    <cfRule type="cellIs" dxfId="121" priority="153" operator="equal">
      <formula>6%</formula>
    </cfRule>
    <cfRule type="cellIs" dxfId="120" priority="154" operator="between">
      <formula>0%</formula>
      <formula>5%</formula>
    </cfRule>
    <cfRule type="colorScale" priority="155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156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F22">
    <cfRule type="cellIs" dxfId="119" priority="141" operator="greaterThan">
      <formula>F$5</formula>
    </cfRule>
    <cfRule type="cellIs" dxfId="118" priority="142" operator="equal">
      <formula>$E$5</formula>
    </cfRule>
    <cfRule type="cellIs" dxfId="117" priority="143" operator="lessThan">
      <formula>$E$5</formula>
    </cfRule>
    <cfRule type="cellIs" dxfId="116" priority="144" operator="greaterThan">
      <formula>0.06</formula>
    </cfRule>
    <cfRule type="cellIs" dxfId="115" priority="145" operator="equal">
      <formula>6%</formula>
    </cfRule>
    <cfRule type="cellIs" dxfId="114" priority="146" operator="between">
      <formula>0%</formula>
      <formula>5%</formula>
    </cfRule>
    <cfRule type="colorScale" priority="147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148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G22:J22">
    <cfRule type="cellIs" dxfId="113" priority="109" operator="greaterThan">
      <formula>$J$21</formula>
    </cfRule>
    <cfRule type="cellIs" dxfId="112" priority="110" operator="equal">
      <formula>$J$21</formula>
    </cfRule>
    <cfRule type="cellIs" dxfId="111" priority="111" operator="lessThan">
      <formula>$J21</formula>
    </cfRule>
    <cfRule type="cellIs" dxfId="110" priority="112" operator="greaterThan">
      <formula>0.06</formula>
    </cfRule>
    <cfRule type="cellIs" dxfId="109" priority="113" operator="equal">
      <formula>6%</formula>
    </cfRule>
    <cfRule type="cellIs" dxfId="108" priority="114" operator="between">
      <formula>0%</formula>
      <formula>5%</formula>
    </cfRule>
    <cfRule type="colorScale" priority="115">
      <colorScale>
        <cfvo type="formula" val="&quot;&lt;$I$4&quot;"/>
        <cfvo type="num" val="$H$3"/>
        <cfvo type="formula" val="&quot;&gt;I$4&quot;"/>
        <color rgb="FFF8696B"/>
        <color theme="9" tint="0.39997558519241921"/>
        <color rgb="FF63BE7B"/>
      </colorScale>
    </cfRule>
    <cfRule type="colorScale" priority="116">
      <colorScale>
        <cfvo type="formula" val="&quot;&lt;$I$4&quot;"/>
        <cfvo type="formula" val="$H$3"/>
        <cfvo type="formula" val="&quot;&gt;$I$4&quot;"/>
        <color rgb="FFF8696B"/>
        <color rgb="FFFFEB84"/>
        <color rgb="FF63BE7B"/>
      </colorScale>
    </cfRule>
  </conditionalFormatting>
  <conditionalFormatting sqref="E24">
    <cfRule type="cellIs" dxfId="107" priority="106" operator="lessThan">
      <formula>E$23</formula>
    </cfRule>
    <cfRule type="cellIs" dxfId="106" priority="107" operator="greaterThan">
      <formula>E$23</formula>
    </cfRule>
    <cfRule type="cellIs" dxfId="105" priority="108" operator="equal">
      <formula>E$23</formula>
    </cfRule>
  </conditionalFormatting>
  <conditionalFormatting sqref="F24:I24">
    <cfRule type="cellIs" dxfId="104" priority="103" operator="lessThan">
      <formula>F$23</formula>
    </cfRule>
    <cfRule type="cellIs" dxfId="103" priority="104" operator="greaterThan">
      <formula>F$23</formula>
    </cfRule>
    <cfRule type="cellIs" dxfId="102" priority="105" operator="equal">
      <formula>F$23</formula>
    </cfRule>
  </conditionalFormatting>
  <conditionalFormatting sqref="E26">
    <cfRule type="cellIs" dxfId="101" priority="100" operator="lessThan">
      <formula>E25</formula>
    </cfRule>
    <cfRule type="cellIs" dxfId="100" priority="101" operator="greaterThan">
      <formula>E25</formula>
    </cfRule>
    <cfRule type="cellIs" dxfId="99" priority="102" operator="equal">
      <formula>E25</formula>
    </cfRule>
  </conditionalFormatting>
  <conditionalFormatting sqref="F26:I26">
    <cfRule type="cellIs" dxfId="98" priority="97" operator="lessThan">
      <formula>F25</formula>
    </cfRule>
    <cfRule type="cellIs" dxfId="97" priority="98" operator="greaterThan">
      <formula>F25</formula>
    </cfRule>
    <cfRule type="cellIs" dxfId="96" priority="99" operator="equal">
      <formula>F25</formula>
    </cfRule>
  </conditionalFormatting>
  <conditionalFormatting sqref="E28">
    <cfRule type="cellIs" dxfId="95" priority="94" operator="lessThan">
      <formula>E27</formula>
    </cfRule>
    <cfRule type="cellIs" dxfId="94" priority="95" operator="greaterThan">
      <formula>E27</formula>
    </cfRule>
    <cfRule type="cellIs" dxfId="93" priority="96" operator="equal">
      <formula>E27</formula>
    </cfRule>
  </conditionalFormatting>
  <conditionalFormatting sqref="F28:I28">
    <cfRule type="cellIs" dxfId="92" priority="91" operator="lessThan">
      <formula>F27</formula>
    </cfRule>
    <cfRule type="cellIs" dxfId="91" priority="92" operator="greaterThan">
      <formula>F27</formula>
    </cfRule>
    <cfRule type="cellIs" dxfId="90" priority="93" operator="equal">
      <formula>F27</formula>
    </cfRule>
  </conditionalFormatting>
  <conditionalFormatting sqref="J28">
    <cfRule type="cellIs" dxfId="89" priority="88" operator="lessThan">
      <formula>J27</formula>
    </cfRule>
    <cfRule type="cellIs" dxfId="88" priority="89" operator="greaterThan">
      <formula>J27</formula>
    </cfRule>
    <cfRule type="cellIs" dxfId="87" priority="90" operator="equal">
      <formula>J27</formula>
    </cfRule>
  </conditionalFormatting>
  <conditionalFormatting sqref="F30">
    <cfRule type="cellIs" dxfId="86" priority="85" operator="lessThan">
      <formula>F29</formula>
    </cfRule>
    <cfRule type="cellIs" dxfId="85" priority="86" operator="greaterThan">
      <formula>F29</formula>
    </cfRule>
    <cfRule type="cellIs" dxfId="84" priority="87" operator="equal">
      <formula>F29</formula>
    </cfRule>
  </conditionalFormatting>
  <conditionalFormatting sqref="G30">
    <cfRule type="cellIs" dxfId="83" priority="82" operator="lessThan">
      <formula>G29</formula>
    </cfRule>
    <cfRule type="cellIs" dxfId="82" priority="83" operator="greaterThan">
      <formula>G29</formula>
    </cfRule>
    <cfRule type="cellIs" dxfId="81" priority="84" operator="equal">
      <formula>G29</formula>
    </cfRule>
  </conditionalFormatting>
  <conditionalFormatting sqref="I32:L32">
    <cfRule type="cellIs" dxfId="80" priority="79" operator="lessThan">
      <formula>I31</formula>
    </cfRule>
    <cfRule type="cellIs" dxfId="79" priority="80" operator="greaterThan">
      <formula>I31</formula>
    </cfRule>
    <cfRule type="cellIs" dxfId="78" priority="81" operator="equal">
      <formula>I31</formula>
    </cfRule>
  </conditionalFormatting>
  <conditionalFormatting sqref="I34">
    <cfRule type="cellIs" dxfId="77" priority="76" operator="lessThan">
      <formula>I33</formula>
    </cfRule>
    <cfRule type="cellIs" dxfId="76" priority="77" operator="greaterThan">
      <formula>I33</formula>
    </cfRule>
    <cfRule type="cellIs" dxfId="75" priority="78" operator="equal">
      <formula>I33</formula>
    </cfRule>
  </conditionalFormatting>
  <conditionalFormatting sqref="J34:O34">
    <cfRule type="cellIs" dxfId="74" priority="73" operator="lessThan">
      <formula>J33</formula>
    </cfRule>
    <cfRule type="cellIs" dxfId="73" priority="74" operator="greaterThan">
      <formula>J33</formula>
    </cfRule>
    <cfRule type="cellIs" dxfId="72" priority="75" operator="equal">
      <formula>J33</formula>
    </cfRule>
  </conditionalFormatting>
  <conditionalFormatting sqref="P34:S34">
    <cfRule type="cellIs" dxfId="71" priority="70" operator="lessThan">
      <formula>P33</formula>
    </cfRule>
    <cfRule type="cellIs" dxfId="70" priority="71" operator="greaterThan">
      <formula>P33</formula>
    </cfRule>
    <cfRule type="cellIs" dxfId="69" priority="72" operator="equal">
      <formula>P33</formula>
    </cfRule>
  </conditionalFormatting>
  <conditionalFormatting sqref="T34:W34">
    <cfRule type="cellIs" dxfId="68" priority="67" operator="lessThan">
      <formula>T33</formula>
    </cfRule>
    <cfRule type="cellIs" dxfId="67" priority="68" operator="greaterThan">
      <formula>T33</formula>
    </cfRule>
    <cfRule type="cellIs" dxfId="66" priority="69" operator="equal">
      <formula>T33</formula>
    </cfRule>
  </conditionalFormatting>
  <conditionalFormatting sqref="I36">
    <cfRule type="cellIs" dxfId="65" priority="64" operator="lessThan">
      <formula>I35</formula>
    </cfRule>
    <cfRule type="cellIs" dxfId="64" priority="65" operator="greaterThan">
      <formula>I35</formula>
    </cfRule>
    <cfRule type="cellIs" dxfId="63" priority="66" operator="equal">
      <formula>I35</formula>
    </cfRule>
  </conditionalFormatting>
  <conditionalFormatting sqref="J36:O36">
    <cfRule type="cellIs" dxfId="62" priority="61" operator="lessThan">
      <formula>J35</formula>
    </cfRule>
    <cfRule type="cellIs" dxfId="61" priority="62" operator="greaterThan">
      <formula>J35</formula>
    </cfRule>
    <cfRule type="cellIs" dxfId="60" priority="63" operator="equal">
      <formula>J35</formula>
    </cfRule>
  </conditionalFormatting>
  <conditionalFormatting sqref="P36:S36">
    <cfRule type="cellIs" dxfId="59" priority="58" operator="lessThan">
      <formula>P35</formula>
    </cfRule>
    <cfRule type="cellIs" dxfId="58" priority="59" operator="greaterThan">
      <formula>P35</formula>
    </cfRule>
    <cfRule type="cellIs" dxfId="57" priority="60" operator="equal">
      <formula>P35</formula>
    </cfRule>
  </conditionalFormatting>
  <conditionalFormatting sqref="T36:W36">
    <cfRule type="cellIs" dxfId="56" priority="55" operator="lessThan">
      <formula>T35</formula>
    </cfRule>
    <cfRule type="cellIs" dxfId="55" priority="56" operator="greaterThan">
      <formula>T35</formula>
    </cfRule>
    <cfRule type="cellIs" dxfId="54" priority="57" operator="equal">
      <formula>T35</formula>
    </cfRule>
  </conditionalFormatting>
  <conditionalFormatting sqref="H38:M38">
    <cfRule type="cellIs" dxfId="53" priority="52" operator="lessThan">
      <formula>H37</formula>
    </cfRule>
    <cfRule type="cellIs" dxfId="52" priority="53" operator="greaterThan">
      <formula>H37</formula>
    </cfRule>
    <cfRule type="cellIs" dxfId="51" priority="54" operator="equal">
      <formula>H37</formula>
    </cfRule>
  </conditionalFormatting>
  <conditionalFormatting sqref="N38">
    <cfRule type="cellIs" dxfId="50" priority="49" operator="lessThan">
      <formula>N37</formula>
    </cfRule>
    <cfRule type="cellIs" dxfId="49" priority="50" operator="greaterThan">
      <formula>N37</formula>
    </cfRule>
    <cfRule type="cellIs" dxfId="48" priority="51" operator="equal">
      <formula>N37</formula>
    </cfRule>
  </conditionalFormatting>
  <conditionalFormatting sqref="J40:L40">
    <cfRule type="cellIs" dxfId="47" priority="46" operator="lessThan">
      <formula>J39</formula>
    </cfRule>
    <cfRule type="cellIs" dxfId="46" priority="47" operator="greaterThan">
      <formula>J39</formula>
    </cfRule>
    <cfRule type="cellIs" dxfId="45" priority="48" operator="equal">
      <formula>J39</formula>
    </cfRule>
  </conditionalFormatting>
  <conditionalFormatting sqref="M40:Q40">
    <cfRule type="cellIs" dxfId="44" priority="43" operator="lessThan">
      <formula>M39</formula>
    </cfRule>
    <cfRule type="cellIs" dxfId="43" priority="44" operator="greaterThan">
      <formula>M39</formula>
    </cfRule>
    <cfRule type="cellIs" dxfId="42" priority="45" operator="equal">
      <formula>M39</formula>
    </cfRule>
  </conditionalFormatting>
  <conditionalFormatting sqref="R40:S40">
    <cfRule type="cellIs" dxfId="41" priority="40" operator="lessThan">
      <formula>R39</formula>
    </cfRule>
    <cfRule type="cellIs" dxfId="40" priority="41" operator="greaterThan">
      <formula>R39</formula>
    </cfRule>
    <cfRule type="cellIs" dxfId="39" priority="42" operator="equal">
      <formula>R39</formula>
    </cfRule>
  </conditionalFormatting>
  <conditionalFormatting sqref="E42:K42">
    <cfRule type="cellIs" dxfId="38" priority="37" operator="lessThan">
      <formula>E41</formula>
    </cfRule>
    <cfRule type="cellIs" dxfId="37" priority="38" operator="greaterThan">
      <formula>E41</formula>
    </cfRule>
    <cfRule type="cellIs" dxfId="36" priority="39" operator="equal">
      <formula>E41</formula>
    </cfRule>
  </conditionalFormatting>
  <conditionalFormatting sqref="L42:Q42">
    <cfRule type="cellIs" dxfId="35" priority="34" operator="lessThan">
      <formula>L41</formula>
    </cfRule>
    <cfRule type="cellIs" dxfId="34" priority="35" operator="greaterThan">
      <formula>L41</formula>
    </cfRule>
    <cfRule type="cellIs" dxfId="33" priority="36" operator="equal">
      <formula>L41</formula>
    </cfRule>
  </conditionalFormatting>
  <conditionalFormatting sqref="R42:W42">
    <cfRule type="cellIs" dxfId="32" priority="31" operator="lessThan">
      <formula>R41</formula>
    </cfRule>
    <cfRule type="cellIs" dxfId="31" priority="32" operator="greaterThan">
      <formula>R41</formula>
    </cfRule>
    <cfRule type="cellIs" dxfId="30" priority="33" operator="equal">
      <formula>R41</formula>
    </cfRule>
  </conditionalFormatting>
  <conditionalFormatting sqref="F44:K44">
    <cfRule type="cellIs" dxfId="29" priority="28" operator="lessThan">
      <formula>F43</formula>
    </cfRule>
    <cfRule type="cellIs" dxfId="28" priority="29" operator="greaterThan">
      <formula>F43</formula>
    </cfRule>
    <cfRule type="cellIs" dxfId="27" priority="30" operator="equal">
      <formula>F43</formula>
    </cfRule>
  </conditionalFormatting>
  <conditionalFormatting sqref="L44:P44">
    <cfRule type="cellIs" dxfId="26" priority="25" operator="lessThan">
      <formula>L43</formula>
    </cfRule>
    <cfRule type="cellIs" dxfId="25" priority="26" operator="greaterThan">
      <formula>L43</formula>
    </cfRule>
    <cfRule type="cellIs" dxfId="24" priority="27" operator="equal">
      <formula>L43</formula>
    </cfRule>
  </conditionalFormatting>
  <conditionalFormatting sqref="Q44:W44">
    <cfRule type="cellIs" dxfId="23" priority="22" operator="lessThan">
      <formula>Q43</formula>
    </cfRule>
    <cfRule type="cellIs" dxfId="22" priority="23" operator="greaterThan">
      <formula>Q43</formula>
    </cfRule>
    <cfRule type="cellIs" dxfId="21" priority="24" operator="equal">
      <formula>Q43</formula>
    </cfRule>
  </conditionalFormatting>
  <conditionalFormatting sqref="E46:I46">
    <cfRule type="cellIs" dxfId="20" priority="19" operator="lessThan">
      <formula>E45</formula>
    </cfRule>
    <cfRule type="cellIs" dxfId="19" priority="20" operator="greaterThan">
      <formula>E45</formula>
    </cfRule>
    <cfRule type="cellIs" dxfId="18" priority="21" operator="equal">
      <formula>E45</formula>
    </cfRule>
  </conditionalFormatting>
  <conditionalFormatting sqref="J46:P46">
    <cfRule type="cellIs" dxfId="17" priority="16" operator="lessThan">
      <formula>J45</formula>
    </cfRule>
    <cfRule type="cellIs" dxfId="16" priority="17" operator="greaterThan">
      <formula>J45</formula>
    </cfRule>
    <cfRule type="cellIs" dxfId="15" priority="18" operator="equal">
      <formula>J45</formula>
    </cfRule>
  </conditionalFormatting>
  <conditionalFormatting sqref="W46">
    <cfRule type="cellIs" dxfId="14" priority="10" operator="lessThan">
      <formula>W45</formula>
    </cfRule>
    <cfRule type="cellIs" dxfId="13" priority="11" operator="greaterThan">
      <formula>W45</formula>
    </cfRule>
    <cfRule type="cellIs" dxfId="12" priority="12" operator="equal">
      <formula>W45</formula>
    </cfRule>
  </conditionalFormatting>
  <conditionalFormatting sqref="Q46:V46">
    <cfRule type="cellIs" dxfId="11" priority="13" operator="lessThan">
      <formula>Q45</formula>
    </cfRule>
    <cfRule type="cellIs" dxfId="10" priority="14" operator="greaterThan">
      <formula>Q45</formula>
    </cfRule>
    <cfRule type="cellIs" dxfId="9" priority="15" operator="equal">
      <formula>Q45</formula>
    </cfRule>
  </conditionalFormatting>
  <conditionalFormatting sqref="F38:G38">
    <cfRule type="cellIs" dxfId="8" priority="7" operator="lessThan">
      <formula>F37</formula>
    </cfRule>
    <cfRule type="cellIs" dxfId="7" priority="8" operator="greaterThan">
      <formula>F37</formula>
    </cfRule>
    <cfRule type="cellIs" dxfId="6" priority="9" operator="equal">
      <formula>F37</formula>
    </cfRule>
  </conditionalFormatting>
  <conditionalFormatting sqref="T40:W40">
    <cfRule type="cellIs" dxfId="5" priority="4" operator="lessThan">
      <formula>T39</formula>
    </cfRule>
    <cfRule type="cellIs" dxfId="4" priority="5" operator="greaterThan">
      <formula>T39</formula>
    </cfRule>
    <cfRule type="cellIs" dxfId="3" priority="6" operator="equal">
      <formula>T39</formula>
    </cfRule>
  </conditionalFormatting>
  <conditionalFormatting sqref="O38">
    <cfRule type="cellIs" dxfId="2" priority="1" operator="lessThan">
      <formula>O37</formula>
    </cfRule>
    <cfRule type="cellIs" dxfId="1" priority="2" operator="greaterThan">
      <formula>O37</formula>
    </cfRule>
    <cfRule type="cellIs" dxfId="0" priority="3" operator="equal">
      <formula>O37</formula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"/>
  <sheetViews>
    <sheetView zoomScale="140" zoomScaleNormal="140" workbookViewId="0">
      <pane ySplit="2" topLeftCell="A3" activePane="bottomLeft" state="frozen"/>
      <selection activeCell="A2" sqref="A2"/>
      <selection pane="bottomLeft" sqref="A1:A2"/>
    </sheetView>
  </sheetViews>
  <sheetFormatPr baseColWidth="10" defaultColWidth="0" defaultRowHeight="15" zeroHeight="1" x14ac:dyDescent="0.25"/>
  <cols>
    <col min="1" max="1" width="49" customWidth="1"/>
    <col min="2" max="6" width="23.7109375" customWidth="1"/>
    <col min="7" max="7" width="9.7109375" customWidth="1"/>
    <col min="8" max="8" width="12.28515625" style="1" customWidth="1"/>
    <col min="9" max="9" width="0" hidden="1" customWidth="1"/>
    <col min="10" max="16384" width="11.42578125" hidden="1"/>
  </cols>
  <sheetData>
    <row r="1" spans="1:8" ht="26.25" customHeight="1" x14ac:dyDescent="0.25">
      <c r="A1" s="178" t="s">
        <v>2</v>
      </c>
      <c r="B1" s="180" t="s">
        <v>7</v>
      </c>
      <c r="C1" s="181"/>
      <c r="D1" s="181"/>
      <c r="E1" s="181"/>
      <c r="F1" s="181"/>
      <c r="G1" s="182"/>
      <c r="H1" s="183" t="s">
        <v>133</v>
      </c>
    </row>
    <row r="2" spans="1:8" ht="48.75" customHeight="1" x14ac:dyDescent="0.25">
      <c r="A2" s="179"/>
      <c r="B2" s="77" t="s">
        <v>22</v>
      </c>
      <c r="C2" s="78" t="s">
        <v>23</v>
      </c>
      <c r="D2" s="78" t="s">
        <v>24</v>
      </c>
      <c r="E2" s="79" t="s">
        <v>3</v>
      </c>
      <c r="F2" s="80" t="s">
        <v>4</v>
      </c>
      <c r="G2" s="80" t="s">
        <v>8</v>
      </c>
      <c r="H2" s="183"/>
    </row>
    <row r="3" spans="1:8" ht="36.75" customHeight="1" x14ac:dyDescent="0.25">
      <c r="A3" s="83" t="str">
        <f>'ASPECTOS CRITICOS '!A8</f>
        <v>Falta de copias de seguridad de la información en soporte físico y microfilmado</v>
      </c>
      <c r="B3" s="22">
        <v>10</v>
      </c>
      <c r="C3" s="20">
        <v>8</v>
      </c>
      <c r="D3" s="13">
        <v>10</v>
      </c>
      <c r="E3" s="20">
        <v>9</v>
      </c>
      <c r="F3" s="20">
        <v>8</v>
      </c>
      <c r="G3" s="86">
        <f t="shared" ref="G3:G21" si="0">SUM(B3:F3)</f>
        <v>45</v>
      </c>
      <c r="H3" s="81" t="s">
        <v>128</v>
      </c>
    </row>
    <row r="4" spans="1:8" ht="36.75" customHeight="1" x14ac:dyDescent="0.25">
      <c r="A4" s="84" t="str">
        <f>'ASPECTOS CRITICOS '!A14</f>
        <v>Preservación de documentos en soporte digital</v>
      </c>
      <c r="B4" s="20">
        <v>10</v>
      </c>
      <c r="C4" s="20">
        <v>8</v>
      </c>
      <c r="D4" s="20">
        <v>10</v>
      </c>
      <c r="E4" s="20">
        <v>9</v>
      </c>
      <c r="F4" s="20">
        <v>8</v>
      </c>
      <c r="G4" s="86">
        <f t="shared" si="0"/>
        <v>45</v>
      </c>
      <c r="H4" s="81" t="s">
        <v>128</v>
      </c>
    </row>
    <row r="5" spans="1:8" ht="56.25" customHeight="1" x14ac:dyDescent="0.25">
      <c r="A5" s="84" t="str">
        <f>'ASPECTOS CRITICOS '!A10</f>
        <v xml:space="preserve">Elaboración, aprobación, implementación y publicación del documento Sistema Integrado de Conservación - SIC </v>
      </c>
      <c r="B5" s="20">
        <v>10</v>
      </c>
      <c r="C5" s="20">
        <v>6</v>
      </c>
      <c r="D5" s="20">
        <v>10</v>
      </c>
      <c r="E5" s="20">
        <v>8</v>
      </c>
      <c r="F5" s="20">
        <v>8</v>
      </c>
      <c r="G5" s="86">
        <f t="shared" si="0"/>
        <v>42</v>
      </c>
      <c r="H5" s="81" t="s">
        <v>128</v>
      </c>
    </row>
    <row r="6" spans="1:8" ht="81.75" customHeight="1" x14ac:dyDescent="0.25">
      <c r="A6" s="84" t="str">
        <f>'ASPECTOS CRITICOS '!A38</f>
        <v>Implementación de los requisitos de integridad, autenticidad, inalterabilidad, disponibilidad, preservación y metadatos de los documentos electrónicos de archivo en el Sistema de Gestión de Documento Electrónico.</v>
      </c>
      <c r="B6" s="20">
        <v>8</v>
      </c>
      <c r="C6" s="20">
        <v>8</v>
      </c>
      <c r="D6" s="20">
        <v>10</v>
      </c>
      <c r="E6" s="20">
        <v>10</v>
      </c>
      <c r="F6" s="20">
        <v>6</v>
      </c>
      <c r="G6" s="86">
        <f t="shared" si="0"/>
        <v>42</v>
      </c>
      <c r="H6" s="81" t="s">
        <v>129</v>
      </c>
    </row>
    <row r="7" spans="1:8" ht="36.75" customHeight="1" x14ac:dyDescent="0.25">
      <c r="A7" s="84" t="s">
        <v>45</v>
      </c>
      <c r="B7" s="20">
        <v>8</v>
      </c>
      <c r="C7" s="20">
        <v>6</v>
      </c>
      <c r="D7" s="20">
        <v>10</v>
      </c>
      <c r="E7" s="20">
        <v>9</v>
      </c>
      <c r="F7" s="20">
        <v>9</v>
      </c>
      <c r="G7" s="86">
        <f t="shared" si="0"/>
        <v>42</v>
      </c>
      <c r="H7" s="81" t="s">
        <v>129</v>
      </c>
    </row>
    <row r="8" spans="1:8" ht="36.75" customHeight="1" x14ac:dyDescent="0.25">
      <c r="A8" s="84" t="s">
        <v>47</v>
      </c>
      <c r="B8" s="20">
        <v>7</v>
      </c>
      <c r="C8" s="20">
        <v>8</v>
      </c>
      <c r="D8" s="20">
        <v>10</v>
      </c>
      <c r="E8" s="20">
        <v>9</v>
      </c>
      <c r="F8" s="20">
        <v>8</v>
      </c>
      <c r="G8" s="86">
        <f t="shared" si="0"/>
        <v>42</v>
      </c>
      <c r="H8" s="81" t="s">
        <v>128</v>
      </c>
    </row>
    <row r="9" spans="1:8" ht="36.75" customHeight="1" x14ac:dyDescent="0.25">
      <c r="A9" s="84" t="str">
        <f>'ASPECTOS CRITICOS '!A20</f>
        <v>Actualización e implementación de las Tablas de Retención Documental</v>
      </c>
      <c r="B9" s="20">
        <v>9</v>
      </c>
      <c r="C9" s="20">
        <v>8</v>
      </c>
      <c r="D9" s="20">
        <v>10</v>
      </c>
      <c r="E9" s="20">
        <v>6</v>
      </c>
      <c r="F9" s="20">
        <v>7</v>
      </c>
      <c r="G9" s="86">
        <f t="shared" si="0"/>
        <v>40</v>
      </c>
      <c r="H9" s="81" t="s">
        <v>131</v>
      </c>
    </row>
    <row r="10" spans="1:8" ht="51" customHeight="1" x14ac:dyDescent="0.25">
      <c r="A10" s="84" t="str">
        <f>'ASPECTOS CRITICOS '!A30</f>
        <v>La existencia de archivos en los diferentes municipios producidos en el ejercicio de la  función de la Gobernación, sin control.</v>
      </c>
      <c r="B10" s="20">
        <v>9</v>
      </c>
      <c r="C10" s="20">
        <v>6</v>
      </c>
      <c r="D10" s="20">
        <v>10</v>
      </c>
      <c r="E10" s="20">
        <v>8</v>
      </c>
      <c r="F10" s="20">
        <v>7</v>
      </c>
      <c r="G10" s="86">
        <f t="shared" si="0"/>
        <v>40</v>
      </c>
      <c r="H10" s="81" t="s">
        <v>131</v>
      </c>
    </row>
    <row r="11" spans="1:8" ht="36.75" customHeight="1" x14ac:dyDescent="0.25">
      <c r="A11" s="84" t="str">
        <f>'ASPECTOS CRITICOS '!A13</f>
        <v>Conservación de documentos en soporte físico</v>
      </c>
      <c r="B11" s="20">
        <v>9</v>
      </c>
      <c r="C11" s="20">
        <v>7</v>
      </c>
      <c r="D11" s="20">
        <v>9</v>
      </c>
      <c r="E11" s="20">
        <v>6</v>
      </c>
      <c r="F11" s="20">
        <v>8</v>
      </c>
      <c r="G11" s="86">
        <f t="shared" si="0"/>
        <v>39</v>
      </c>
      <c r="H11" s="81" t="s">
        <v>128</v>
      </c>
    </row>
    <row r="12" spans="1:8" ht="52.5" customHeight="1" x14ac:dyDescent="0.25">
      <c r="A12" s="84" t="str">
        <f>'ASPECTOS CRITICOS '!A43</f>
        <v>Inventario de documentos de Derechos Humanos o Derecho Internacional Humanitario no susceptible de eliminación</v>
      </c>
      <c r="B12" s="20">
        <v>10</v>
      </c>
      <c r="C12" s="20">
        <v>7</v>
      </c>
      <c r="D12" s="20">
        <v>10</v>
      </c>
      <c r="E12" s="20">
        <v>7</v>
      </c>
      <c r="F12" s="20">
        <v>5</v>
      </c>
      <c r="G12" s="86">
        <f t="shared" si="0"/>
        <v>39</v>
      </c>
      <c r="H12" s="81" t="s">
        <v>131</v>
      </c>
    </row>
    <row r="13" spans="1:8" ht="36.75" customHeight="1" x14ac:dyDescent="0.25">
      <c r="A13" s="84" t="str">
        <f>'ASPECTOS CRITICOS '!A25</f>
        <v>Recursos económicos insuficientes.</v>
      </c>
      <c r="B13" s="20">
        <v>9</v>
      </c>
      <c r="C13" s="20">
        <v>6</v>
      </c>
      <c r="D13" s="20">
        <v>10</v>
      </c>
      <c r="E13" s="20">
        <v>6</v>
      </c>
      <c r="F13" s="20">
        <v>7</v>
      </c>
      <c r="G13" s="86">
        <f t="shared" si="0"/>
        <v>38</v>
      </c>
      <c r="H13" s="82" t="s">
        <v>134</v>
      </c>
    </row>
    <row r="14" spans="1:8" ht="36.75" customHeight="1" x14ac:dyDescent="0.25">
      <c r="A14" s="84" t="s">
        <v>34</v>
      </c>
      <c r="B14" s="20">
        <v>8</v>
      </c>
      <c r="C14" s="20">
        <v>4</v>
      </c>
      <c r="D14" s="20">
        <v>10</v>
      </c>
      <c r="E14" s="20">
        <v>7</v>
      </c>
      <c r="F14" s="20">
        <v>6</v>
      </c>
      <c r="G14" s="86">
        <f t="shared" si="0"/>
        <v>35</v>
      </c>
      <c r="H14" s="81" t="s">
        <v>128</v>
      </c>
    </row>
    <row r="15" spans="1:8" ht="43.5" customHeight="1" x14ac:dyDescent="0.25">
      <c r="A15" s="84" t="str">
        <f>'ASPECTOS CRITICOS '!A15</f>
        <v>Elaboración e implementación de Tablas de Valoración Documental</v>
      </c>
      <c r="B15" s="20">
        <v>9</v>
      </c>
      <c r="C15" s="20">
        <v>5</v>
      </c>
      <c r="D15" s="20">
        <v>9</v>
      </c>
      <c r="E15" s="20">
        <v>5</v>
      </c>
      <c r="F15" s="20">
        <v>6</v>
      </c>
      <c r="G15" s="86">
        <f t="shared" si="0"/>
        <v>34</v>
      </c>
      <c r="H15" s="81" t="s">
        <v>132</v>
      </c>
    </row>
    <row r="16" spans="1:8" ht="68.25" customHeight="1" x14ac:dyDescent="0.25">
      <c r="A16" s="84" t="s">
        <v>46</v>
      </c>
      <c r="B16" s="20">
        <v>8</v>
      </c>
      <c r="C16" s="20">
        <v>10</v>
      </c>
      <c r="D16" s="20">
        <v>5</v>
      </c>
      <c r="E16" s="20">
        <v>8</v>
      </c>
      <c r="F16" s="20">
        <v>3</v>
      </c>
      <c r="G16" s="86">
        <f t="shared" si="0"/>
        <v>34</v>
      </c>
      <c r="H16" s="81" t="s">
        <v>132</v>
      </c>
    </row>
    <row r="17" spans="1:8" ht="36.75" customHeight="1" x14ac:dyDescent="0.25">
      <c r="A17" s="84" t="str">
        <f>'ASPECTOS CRITICOS '!A28</f>
        <v>Falta de mobiliario adecuado para los distintos soportes y tamaños.</v>
      </c>
      <c r="B17" s="20">
        <v>7</v>
      </c>
      <c r="C17" s="20">
        <v>5</v>
      </c>
      <c r="D17" s="20">
        <v>10</v>
      </c>
      <c r="E17" s="20">
        <v>5</v>
      </c>
      <c r="F17" s="20">
        <v>6</v>
      </c>
      <c r="G17" s="86">
        <f t="shared" si="0"/>
        <v>33</v>
      </c>
      <c r="H17" s="81" t="s">
        <v>128</v>
      </c>
    </row>
    <row r="18" spans="1:8" ht="36.75" customHeight="1" x14ac:dyDescent="0.25">
      <c r="A18" s="84" t="str">
        <f>'ASPECTOS CRITICOS '!A6</f>
        <v>Personal insuficiente y sin el perfil adecuado.</v>
      </c>
      <c r="B18" s="20">
        <v>7</v>
      </c>
      <c r="C18" s="20">
        <v>6</v>
      </c>
      <c r="D18" s="20">
        <v>5</v>
      </c>
      <c r="E18" s="20">
        <v>1</v>
      </c>
      <c r="F18" s="20">
        <v>7</v>
      </c>
      <c r="G18" s="86">
        <f t="shared" si="0"/>
        <v>26</v>
      </c>
      <c r="H18" s="81" t="s">
        <v>131</v>
      </c>
    </row>
    <row r="19" spans="1:8" ht="36.75" customHeight="1" x14ac:dyDescent="0.25">
      <c r="A19" s="84" t="str">
        <f>'ASPECTOS CRITICOS '!A4</f>
        <v>Falta de inventarios documentales en FUID.</v>
      </c>
      <c r="B19" s="20">
        <v>8</v>
      </c>
      <c r="C19" s="20">
        <v>5</v>
      </c>
      <c r="D19" s="20">
        <v>4</v>
      </c>
      <c r="E19" s="20">
        <v>5</v>
      </c>
      <c r="F19" s="20">
        <v>3</v>
      </c>
      <c r="G19" s="86">
        <f t="shared" si="0"/>
        <v>25</v>
      </c>
      <c r="H19" s="81" t="s">
        <v>131</v>
      </c>
    </row>
    <row r="20" spans="1:8" ht="41.25" customHeight="1" x14ac:dyDescent="0.25">
      <c r="A20" s="84" t="str">
        <f>'ASPECTOS CRITICOS '!A2</f>
        <v>Los depósitos de archivo son insuficientes e inadecuados.</v>
      </c>
      <c r="B20" s="20">
        <v>6</v>
      </c>
      <c r="C20" s="20">
        <v>1</v>
      </c>
      <c r="D20" s="20">
        <v>7</v>
      </c>
      <c r="E20" s="20">
        <v>4</v>
      </c>
      <c r="F20" s="20">
        <v>3</v>
      </c>
      <c r="G20" s="86">
        <f t="shared" si="0"/>
        <v>21</v>
      </c>
      <c r="H20" s="81" t="s">
        <v>128</v>
      </c>
    </row>
    <row r="21" spans="1:8" ht="53.25" customHeight="1" x14ac:dyDescent="0.25">
      <c r="A21" s="84" t="str">
        <f>'ASPECTOS CRITICOS '!A35</f>
        <v>Falta de presupuesto para el cumplimiento de las distintas funciones del Consejo Departamental de Archivos</v>
      </c>
      <c r="B21" s="20">
        <v>2</v>
      </c>
      <c r="C21" s="20">
        <v>3</v>
      </c>
      <c r="D21" s="20">
        <v>0</v>
      </c>
      <c r="E21" s="20">
        <v>2</v>
      </c>
      <c r="F21" s="20">
        <v>10</v>
      </c>
      <c r="G21" s="86">
        <f t="shared" si="0"/>
        <v>17</v>
      </c>
      <c r="H21" s="81" t="s">
        <v>130</v>
      </c>
    </row>
    <row r="22" spans="1:8" ht="21" x14ac:dyDescent="0.35">
      <c r="A22" s="21"/>
      <c r="B22" s="85">
        <f>SUM(B3:B21)</f>
        <v>154</v>
      </c>
      <c r="C22" s="85">
        <f t="shared" ref="C22:F22" si="1">SUM(C3:C21)</f>
        <v>117</v>
      </c>
      <c r="D22" s="85">
        <f t="shared" si="1"/>
        <v>159</v>
      </c>
      <c r="E22" s="85">
        <f t="shared" si="1"/>
        <v>124</v>
      </c>
      <c r="F22" s="85">
        <f t="shared" si="1"/>
        <v>125</v>
      </c>
      <c r="G22" s="23">
        <f>SUM(G1:G2)</f>
        <v>0</v>
      </c>
      <c r="H22" s="24"/>
    </row>
    <row r="23" spans="1:8" s="1" customFormat="1" x14ac:dyDescent="0.25"/>
    <row r="24" spans="1:8" s="1" customFormat="1" x14ac:dyDescent="0.25"/>
    <row r="25" spans="1:8" s="1" customFormat="1" x14ac:dyDescent="0.25"/>
    <row r="26" spans="1:8" hidden="1" x14ac:dyDescent="0.25"/>
    <row r="27" spans="1:8" hidden="1" x14ac:dyDescent="0.25"/>
    <row r="28" spans="1:8" hidden="1" x14ac:dyDescent="0.25"/>
    <row r="29" spans="1:8" hidden="1" x14ac:dyDescent="0.25"/>
    <row r="30" spans="1:8" hidden="1" x14ac:dyDescent="0.25"/>
    <row r="31" spans="1:8" hidden="1" x14ac:dyDescent="0.25"/>
    <row r="32" spans="1:8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s="1" customFormat="1" x14ac:dyDescent="0.25"/>
  </sheetData>
  <sortState ref="A4:G22">
    <sortCondition descending="1" ref="G3:G22"/>
  </sortState>
  <mergeCells count="3">
    <mergeCell ref="A1:A2"/>
    <mergeCell ref="B1:G1"/>
    <mergeCell ref="H1:H2"/>
  </mergeCells>
  <hyperlinks>
    <hyperlink ref="A3" r:id="rId1" location="'4 Copias seguridad'!A1" display="Anexo 3_TABLA DE EVALUACION DE IMPACTO.xlsx - '4 Copias seguridad'!A1"/>
    <hyperlink ref="A4" r:id="rId2" location="' 7 Preservación'!A1" display="Anexo 3_TABLA DE EVALUACION DE IMPACTO.xlsx - ' 7 Preservación'!A1"/>
    <hyperlink ref="A5" r:id="rId3" location="'5 SIC'!A1" display="Anexo 3_TABLA DE EVALUACION DE IMPACTO.xlsx - '5 SIC'!A1"/>
    <hyperlink ref="A6" r:id="rId4" location="'14 MOREQ'!A1" display="Anexo 3_TABLA DE EVALUACION DE IMPACTO.xlsx - '14 MOREQ'!A1"/>
    <hyperlink ref="A7" r:id="rId5" location="' 17 Exp Electrónico'!A1"/>
    <hyperlink ref="A8" r:id="rId6" location="'19 Microfilmación'!A1"/>
    <hyperlink ref="A9" r:id="rId7" location="'9 TRD'!A1" display="Anexo 3_TABLA DE EVALUACION DE IMPACTO.xlsx - '9 TRD'!A1"/>
    <hyperlink ref="A10" r:id="rId8" location="'12 Archivos externos'!A1" display="Anexo 3_TABLA DE EVALUACION DE IMPACTO.xlsx - '12 Archivos externos'!A1"/>
    <hyperlink ref="A11" r:id="rId9" location="'6  Conservación físico'!A1" display="Anexo 3_TABLA DE EVALUACION DE IMPACTO.xlsx - '6  Conservación físico'!A1"/>
    <hyperlink ref="A12" r:id="rId10" location="'15 DDHH'!A1" display="Anexo 3_TABLA DE EVALUACION DE IMPACTO.xlsx - '15 DDHH'!A1"/>
    <hyperlink ref="A13" r:id="rId11" location="'10 Recursos'!A1" display="Anexo 3_TABLA DE EVALUACION DE IMPACTO.xlsx - '10 Recursos'!A1"/>
    <hyperlink ref="A14" r:id="rId12" location="'16 Restaurador'!A1"/>
    <hyperlink ref="A15" r:id="rId13" location="'8 TVD'!A1" display="Anexo 3_TABLA DE EVALUACION DE IMPACTO.xlsx - '8 TVD'!A1"/>
    <hyperlink ref="A16" r:id="rId14" location="'18 Acceso'!A1"/>
    <hyperlink ref="A17" r:id="rId15" location="'11 Mobiliario'!A1" display="Anexo 3_TABLA DE EVALUACION DE IMPACTO.xlsx - '11 Mobiliario'!A1"/>
    <hyperlink ref="A18" r:id="rId16" location="'3 Personal'!A1" display="Anexo 3_TABLA DE EVALUACION DE IMPACTO.xlsx - '3 Personal'!A1"/>
    <hyperlink ref="A19" r:id="rId17" location="'2 Inventarios'!A1" display="Anexo 3_TABLA DE EVALUACION DE IMPACTO.xlsx - '2 Inventarios'!A1"/>
    <hyperlink ref="A20" r:id="rId18" location="'1 Depósito'!A1" display="Anexo 3_TABLA DE EVALUACION DE IMPACTO.xlsx - '1 Depósito'!A1"/>
    <hyperlink ref="A21" r:id="rId19" location="'13 Presupuesto CDA'!A1" display="Anexo 3_TABLA DE EVALUACION DE IMPACTO.xlsx - '13 Presupuesto CDA'!A1"/>
    <hyperlink ref="H3" location="'PLAN 1-SIC'!A1" display="Plan 1"/>
    <hyperlink ref="H4" location="'PLAN 1-SIC'!A1" display="Plan 1"/>
    <hyperlink ref="H5" location="'PLAN 1-SIC'!A1" display="Plan 1"/>
    <hyperlink ref="H6" location="'PLAN 4-DOC ELEC'!A1" display="Plan 4"/>
    <hyperlink ref="H7" location="'PLAN 4-DOC ELEC'!A1" display="Plan 4"/>
    <hyperlink ref="H8" location="'PLAN 1-SIC'!A1" display="Plan 1"/>
    <hyperlink ref="H9" location="'PLAN 2-TRD'!A1" display="Plan 2"/>
    <hyperlink ref="H10" location="'PLAN 2-TRD'!A1" display="Plan 2"/>
    <hyperlink ref="H11" location="'PLAN 1-SIC'!A1" display="Plan 1"/>
    <hyperlink ref="H12" location="'PLAN 2-TRD'!A1" display="Plan 2"/>
    <hyperlink ref="H14" location="'PLAN 1-SIC'!A1" display="Plan 1"/>
    <hyperlink ref="H15" location="'PLAN 3-TVD'!A1" display="Plan 3"/>
    <hyperlink ref="H17" location="'PLAN 1-SIC'!A1" display="Plan 1"/>
    <hyperlink ref="H19" location="'PLAN 2-TRD'!A1" display="Plan 2"/>
    <hyperlink ref="H20" location="'PLAN 1-SIC'!A1" display="Plan 1"/>
    <hyperlink ref="H21" location="'PLAN 5-CTA'!A1" display="Plan 5"/>
    <hyperlink ref="H16" location="'PLAN 3-TVD'!A1" display="Plan 3"/>
    <hyperlink ref="H18" location="'PLAN 2-TRD'!A1" display="Plan 2"/>
  </hyperlinks>
  <pageMargins left="0.7" right="0.7" top="0.75" bottom="0.75" header="0.3" footer="0.3"/>
  <pageSetup paperSize="9" orientation="portrait" r:id="rId2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="90" zoomScaleNormal="90" workbookViewId="0">
      <pane ySplit="1" topLeftCell="A2" activePane="bottomLeft" state="frozen"/>
      <selection pane="bottomLeft" activeCell="C2" sqref="C2"/>
    </sheetView>
  </sheetViews>
  <sheetFormatPr baseColWidth="10" defaultColWidth="0" defaultRowHeight="15" zeroHeight="1" x14ac:dyDescent="0.25"/>
  <cols>
    <col min="1" max="1" width="43.7109375" customWidth="1"/>
    <col min="2" max="2" width="17.140625" style="15" customWidth="1"/>
    <col min="3" max="3" width="48.140625" customWidth="1"/>
    <col min="4" max="4" width="21.7109375" customWidth="1"/>
    <col min="5" max="5" width="5.5703125" bestFit="1" customWidth="1"/>
    <col min="6" max="14" width="5.5703125" hidden="1" customWidth="1"/>
    <col min="15" max="16384" width="11.42578125" hidden="1"/>
  </cols>
  <sheetData>
    <row r="1" spans="1:5" ht="26.25" customHeight="1" thickBot="1" x14ac:dyDescent="0.3">
      <c r="A1" s="89" t="s">
        <v>0</v>
      </c>
      <c r="B1" s="90" t="s">
        <v>6</v>
      </c>
      <c r="C1" s="91" t="s">
        <v>7</v>
      </c>
      <c r="D1" s="92" t="s">
        <v>6</v>
      </c>
      <c r="E1" s="1"/>
    </row>
    <row r="2" spans="1:5" ht="56.25" customHeight="1" thickBot="1" x14ac:dyDescent="0.3">
      <c r="A2" s="96" t="str">
        <f>PRIORIDADES!A3</f>
        <v>Falta de copias de seguridad de la información en soporte físico y microfilmado</v>
      </c>
      <c r="B2" s="95">
        <f>PRIORIDADES!G3</f>
        <v>45</v>
      </c>
      <c r="C2" s="97" t="s">
        <v>24</v>
      </c>
      <c r="D2" s="95">
        <f>PRIORIDADES!D22</f>
        <v>159</v>
      </c>
      <c r="E2" s="1"/>
    </row>
    <row r="3" spans="1:5" ht="40.5" customHeight="1" thickBot="1" x14ac:dyDescent="0.3">
      <c r="A3" s="96" t="str">
        <f>PRIORIDADES!A4</f>
        <v>Preservación de documentos en soporte digital</v>
      </c>
      <c r="B3" s="95">
        <f>PRIORIDADES!G4</f>
        <v>45</v>
      </c>
      <c r="C3" s="94" t="s">
        <v>22</v>
      </c>
      <c r="D3" s="95">
        <f>PRIORIDADES!B22</f>
        <v>154</v>
      </c>
      <c r="E3" s="1"/>
    </row>
    <row r="4" spans="1:5" ht="58.5" customHeight="1" thickBot="1" x14ac:dyDescent="0.3">
      <c r="A4" s="96" t="str">
        <f>PRIORIDADES!A5</f>
        <v xml:space="preserve">Elaboración, aprobación, implementación y publicación del documento Sistema Integrado de Conservación - SIC </v>
      </c>
      <c r="B4" s="95">
        <f>PRIORIDADES!G5</f>
        <v>42</v>
      </c>
      <c r="C4" s="94" t="s">
        <v>4</v>
      </c>
      <c r="D4" s="95">
        <f>PRIORIDADES!F22</f>
        <v>125</v>
      </c>
      <c r="E4" s="1"/>
    </row>
    <row r="5" spans="1:5" ht="99" customHeight="1" thickBot="1" x14ac:dyDescent="0.3">
      <c r="A5" s="96" t="str">
        <f>PRIORIDADES!A6</f>
        <v>Implementación de los requisitos de integridad, autenticidad, inalterabilidad, disponibilidad, preservación y metadatos de los documentos electrónicos de archivo en el Sistema de Gestión de Documento Electrónico.</v>
      </c>
      <c r="B5" s="95">
        <f>PRIORIDADES!G6</f>
        <v>42</v>
      </c>
      <c r="C5" s="94" t="s">
        <v>3</v>
      </c>
      <c r="D5" s="95">
        <f>PRIORIDADES!E22</f>
        <v>124</v>
      </c>
      <c r="E5" s="1"/>
    </row>
    <row r="6" spans="1:5" ht="31.5" customHeight="1" thickBot="1" x14ac:dyDescent="0.3">
      <c r="A6" s="96" t="str">
        <f>PRIORIDADES!A7</f>
        <v>Conformación de Expedientes electrónicos</v>
      </c>
      <c r="B6" s="95">
        <f>PRIORIDADES!G7</f>
        <v>42</v>
      </c>
      <c r="C6" s="94" t="s">
        <v>23</v>
      </c>
      <c r="D6" s="95">
        <f>PRIORIDADES!C22</f>
        <v>117</v>
      </c>
      <c r="E6" s="1"/>
    </row>
    <row r="7" spans="1:5" ht="27" customHeight="1" thickBot="1" x14ac:dyDescent="0.3">
      <c r="A7" s="96" t="str">
        <f>PRIORIDADES!A8</f>
        <v>Migración de los rollos de microfilmación</v>
      </c>
      <c r="B7" s="95">
        <f>PRIORIDADES!G8</f>
        <v>42</v>
      </c>
      <c r="C7" s="193"/>
      <c r="D7" s="194"/>
      <c r="E7" s="1"/>
    </row>
    <row r="8" spans="1:5" ht="42" customHeight="1" thickBot="1" x14ac:dyDescent="0.3">
      <c r="A8" s="96" t="str">
        <f>PRIORIDADES!A9</f>
        <v>Actualización e implementación de las Tablas de Retención Documental</v>
      </c>
      <c r="B8" s="95">
        <f>PRIORIDADES!G9</f>
        <v>40</v>
      </c>
      <c r="C8" s="195"/>
      <c r="D8" s="196"/>
      <c r="E8" s="1"/>
    </row>
    <row r="9" spans="1:5" ht="53.25" customHeight="1" thickBot="1" x14ac:dyDescent="0.3">
      <c r="A9" s="96" t="str">
        <f>PRIORIDADES!A10</f>
        <v>La existencia de archivos en los diferentes municipios producidos en el ejercicio de la  función de la Gobernación, sin control.</v>
      </c>
      <c r="B9" s="95">
        <f>PRIORIDADES!G10</f>
        <v>40</v>
      </c>
      <c r="C9" s="195"/>
      <c r="D9" s="196"/>
      <c r="E9" s="1"/>
    </row>
    <row r="10" spans="1:5" ht="36" customHeight="1" thickBot="1" x14ac:dyDescent="0.3">
      <c r="A10" s="96" t="str">
        <f>PRIORIDADES!A11</f>
        <v>Conservación de documentos en soporte físico</v>
      </c>
      <c r="B10" s="95">
        <f>PRIORIDADES!G11</f>
        <v>39</v>
      </c>
      <c r="C10" s="195"/>
      <c r="D10" s="196"/>
      <c r="E10" s="1"/>
    </row>
    <row r="11" spans="1:5" ht="54.75" customHeight="1" thickBot="1" x14ac:dyDescent="0.3">
      <c r="A11" s="96" t="str">
        <f>PRIORIDADES!A12</f>
        <v>Inventario de documentos de Derechos Humanos o Derecho Internacional Humanitario no susceptible de eliminación</v>
      </c>
      <c r="B11" s="95">
        <f>PRIORIDADES!G12</f>
        <v>39</v>
      </c>
      <c r="C11" s="195"/>
      <c r="D11" s="196"/>
      <c r="E11" s="1"/>
    </row>
    <row r="12" spans="1:5" ht="25.5" customHeight="1" thickBot="1" x14ac:dyDescent="0.3">
      <c r="A12" s="96" t="str">
        <f>PRIORIDADES!A13</f>
        <v>Recursos económicos insuficientes.</v>
      </c>
      <c r="B12" s="95">
        <f>PRIORIDADES!G13</f>
        <v>38</v>
      </c>
      <c r="C12" s="195"/>
      <c r="D12" s="196"/>
      <c r="E12" s="1"/>
    </row>
    <row r="13" spans="1:5" ht="27" customHeight="1" thickBot="1" x14ac:dyDescent="0.3">
      <c r="A13" s="96" t="str">
        <f>PRIORIDADES!A14</f>
        <v>Ausencia de profesional en restauración</v>
      </c>
      <c r="B13" s="95">
        <f>PRIORIDADES!G14</f>
        <v>35</v>
      </c>
      <c r="C13" s="195"/>
      <c r="D13" s="196"/>
      <c r="E13" s="1"/>
    </row>
    <row r="14" spans="1:5" ht="37.5" customHeight="1" thickBot="1" x14ac:dyDescent="0.3">
      <c r="A14" s="96" t="str">
        <f>PRIORIDADES!A15</f>
        <v>Elaboración e implementación de Tablas de Valoración Documental</v>
      </c>
      <c r="B14" s="95">
        <f>PRIORIDADES!G15</f>
        <v>34</v>
      </c>
      <c r="C14" s="195"/>
      <c r="D14" s="196"/>
      <c r="E14" s="1"/>
    </row>
    <row r="15" spans="1:5" ht="68.25" customHeight="1" thickBot="1" x14ac:dyDescent="0.3">
      <c r="A15" s="96" t="str">
        <f>PRIORIDADES!A16</f>
        <v>Clasificación de  la información y  establecimiento de categorías de derechos y restricciones de acceso a los documentos en los diferentes soportes</v>
      </c>
      <c r="B15" s="95">
        <f>PRIORIDADES!G16</f>
        <v>34</v>
      </c>
      <c r="C15" s="195"/>
      <c r="D15" s="196"/>
      <c r="E15" s="1"/>
    </row>
    <row r="16" spans="1:5" ht="36" customHeight="1" thickBot="1" x14ac:dyDescent="0.3">
      <c r="A16" s="96" t="str">
        <f>PRIORIDADES!A17</f>
        <v>Falta de mobiliario adecuado para los distintos soportes y tamaños.</v>
      </c>
      <c r="B16" s="95">
        <f>PRIORIDADES!G17</f>
        <v>33</v>
      </c>
      <c r="C16" s="195"/>
      <c r="D16" s="196"/>
      <c r="E16" s="1"/>
    </row>
    <row r="17" spans="1:5" ht="36.75" customHeight="1" thickBot="1" x14ac:dyDescent="0.3">
      <c r="A17" s="96" t="str">
        <f>PRIORIDADES!A18</f>
        <v>Personal insuficiente y sin el perfil adecuado.</v>
      </c>
      <c r="B17" s="95">
        <f>PRIORIDADES!G18</f>
        <v>26</v>
      </c>
      <c r="C17" s="195"/>
      <c r="D17" s="196"/>
      <c r="E17" s="1"/>
    </row>
    <row r="18" spans="1:5" ht="35.25" customHeight="1" thickBot="1" x14ac:dyDescent="0.3">
      <c r="A18" s="96" t="str">
        <f>PRIORIDADES!A19</f>
        <v>Falta de inventarios documentales en FUID.</v>
      </c>
      <c r="B18" s="95">
        <f>PRIORIDADES!G19</f>
        <v>25</v>
      </c>
      <c r="C18" s="195"/>
      <c r="D18" s="196"/>
      <c r="E18" s="1"/>
    </row>
    <row r="19" spans="1:5" ht="36.75" customHeight="1" thickBot="1" x14ac:dyDescent="0.3">
      <c r="A19" s="96" t="str">
        <f>PRIORIDADES!A20</f>
        <v>Los depósitos de archivo son insuficientes e inadecuados.</v>
      </c>
      <c r="B19" s="95">
        <f>PRIORIDADES!G20</f>
        <v>21</v>
      </c>
      <c r="C19" s="195"/>
      <c r="D19" s="196"/>
      <c r="E19" s="1"/>
    </row>
    <row r="20" spans="1:5" ht="54" customHeight="1" thickBot="1" x14ac:dyDescent="0.3">
      <c r="A20" s="96" t="str">
        <f>PRIORIDADES!A21</f>
        <v>Falta de presupuesto para el cumplimiento de las distintas funciones del Consejo Departamental de Archivos</v>
      </c>
      <c r="B20" s="95">
        <f>PRIORIDADES!G21</f>
        <v>17</v>
      </c>
      <c r="C20" s="197"/>
      <c r="D20" s="198"/>
      <c r="E20" s="1"/>
    </row>
    <row r="21" spans="1:5" ht="36.75" customHeight="1" thickBot="1" x14ac:dyDescent="0.3">
      <c r="A21" s="12"/>
      <c r="B21" s="14"/>
      <c r="C21" s="1"/>
      <c r="D21" s="1"/>
      <c r="E21" s="1"/>
    </row>
    <row r="22" spans="1:5" x14ac:dyDescent="0.25">
      <c r="A22" s="184" t="s">
        <v>222</v>
      </c>
      <c r="B22" s="185"/>
      <c r="C22" s="185"/>
      <c r="D22" s="186"/>
      <c r="E22" s="1"/>
    </row>
    <row r="23" spans="1:5" x14ac:dyDescent="0.25">
      <c r="A23" s="187"/>
      <c r="B23" s="188"/>
      <c r="C23" s="188"/>
      <c r="D23" s="189"/>
      <c r="E23" s="1"/>
    </row>
    <row r="24" spans="1:5" ht="47.25" customHeight="1" thickBot="1" x14ac:dyDescent="0.3">
      <c r="A24" s="190"/>
      <c r="B24" s="191"/>
      <c r="C24" s="191"/>
      <c r="D24" s="192"/>
      <c r="E24" s="1"/>
    </row>
    <row r="25" spans="1:5" x14ac:dyDescent="0.25">
      <c r="A25" s="1"/>
      <c r="B25" s="14"/>
      <c r="C25" s="1"/>
      <c r="D25" s="1"/>
      <c r="E25" s="1"/>
    </row>
    <row r="26" spans="1:5" hidden="1" x14ac:dyDescent="0.25">
      <c r="A26" s="1"/>
      <c r="B26" s="14"/>
      <c r="C26" s="1"/>
      <c r="D26" s="1"/>
      <c r="E26" s="1"/>
    </row>
    <row r="27" spans="1:5" hidden="1" x14ac:dyDescent="0.25">
      <c r="A27" s="1"/>
      <c r="B27" s="14"/>
      <c r="C27" s="1"/>
      <c r="D27" s="1"/>
      <c r="E27" s="1"/>
    </row>
    <row r="28" spans="1:5" hidden="1" x14ac:dyDescent="0.25">
      <c r="A28" s="1"/>
      <c r="B28" s="14"/>
      <c r="C28" s="1"/>
      <c r="D28" s="1"/>
      <c r="E28" s="1"/>
    </row>
    <row r="29" spans="1:5" hidden="1" x14ac:dyDescent="0.25">
      <c r="A29" s="1"/>
      <c r="B29" s="14"/>
      <c r="C29" s="1"/>
      <c r="D29" s="1"/>
      <c r="E29" s="1"/>
    </row>
    <row r="30" spans="1:5" hidden="1" x14ac:dyDescent="0.25">
      <c r="A30" s="1"/>
      <c r="B30" s="14"/>
      <c r="C30" s="1"/>
      <c r="D30" s="1"/>
      <c r="E30" s="1"/>
    </row>
    <row r="31" spans="1:5" hidden="1" x14ac:dyDescent="0.25">
      <c r="A31" s="1"/>
      <c r="B31" s="14"/>
      <c r="C31" s="1"/>
      <c r="D31" s="1"/>
      <c r="E31" s="1"/>
    </row>
    <row r="32" spans="1:5" hidden="1" x14ac:dyDescent="0.25">
      <c r="A32" s="1"/>
      <c r="B32" s="14"/>
      <c r="C32" s="1"/>
      <c r="D32" s="1"/>
      <c r="E32" s="1"/>
    </row>
    <row r="33" spans="1:5" hidden="1" x14ac:dyDescent="0.25">
      <c r="A33" s="1"/>
      <c r="B33" s="14"/>
      <c r="C33" s="1"/>
      <c r="D33" s="1"/>
      <c r="E33" s="1"/>
    </row>
    <row r="34" spans="1:5" hidden="1" x14ac:dyDescent="0.25">
      <c r="A34" s="1"/>
      <c r="B34" s="14"/>
      <c r="C34" s="1"/>
      <c r="D34" s="1"/>
      <c r="E34" s="1"/>
    </row>
    <row r="35" spans="1:5" hidden="1" x14ac:dyDescent="0.25">
      <c r="A35" s="1"/>
      <c r="B35" s="14"/>
      <c r="C35" s="1"/>
      <c r="D35" s="1"/>
      <c r="E35" s="1"/>
    </row>
    <row r="36" spans="1:5" hidden="1" x14ac:dyDescent="0.25">
      <c r="A36" s="1"/>
      <c r="B36" s="14"/>
      <c r="C36" s="1"/>
      <c r="D36" s="1"/>
      <c r="E36" s="1"/>
    </row>
    <row r="37" spans="1:5" hidden="1" x14ac:dyDescent="0.25">
      <c r="A37" s="1"/>
      <c r="B37" s="14"/>
      <c r="C37" s="1"/>
      <c r="D37" s="1"/>
      <c r="E37" s="1"/>
    </row>
    <row r="38" spans="1:5" hidden="1" x14ac:dyDescent="0.25">
      <c r="A38" s="1"/>
      <c r="B38" s="14"/>
      <c r="C38" s="1"/>
      <c r="D38" s="1"/>
      <c r="E38" s="1"/>
    </row>
    <row r="39" spans="1:5" hidden="1" x14ac:dyDescent="0.25">
      <c r="A39" s="1"/>
      <c r="B39" s="14"/>
      <c r="C39" s="1"/>
      <c r="D39" s="1"/>
      <c r="E39" s="1"/>
    </row>
    <row r="40" spans="1:5" hidden="1" x14ac:dyDescent="0.25">
      <c r="A40" s="1"/>
      <c r="B40" s="14"/>
      <c r="C40" s="1"/>
      <c r="D40" s="1"/>
      <c r="E40" s="1"/>
    </row>
    <row r="41" spans="1:5" hidden="1" x14ac:dyDescent="0.25">
      <c r="A41" s="1"/>
      <c r="B41" s="14"/>
      <c r="C41" s="1"/>
      <c r="D41" s="1"/>
      <c r="E41" s="1"/>
    </row>
    <row r="42" spans="1:5" hidden="1" x14ac:dyDescent="0.25">
      <c r="A42" s="1"/>
      <c r="B42" s="14"/>
      <c r="C42" s="1"/>
      <c r="D42" s="1"/>
      <c r="E42" s="1"/>
    </row>
    <row r="43" spans="1:5" hidden="1" x14ac:dyDescent="0.25">
      <c r="A43" s="1"/>
      <c r="B43" s="14"/>
      <c r="C43" s="1"/>
      <c r="D43" s="1"/>
      <c r="E43" s="1"/>
    </row>
    <row r="44" spans="1:5" hidden="1" x14ac:dyDescent="0.25">
      <c r="A44" s="1"/>
      <c r="B44" s="14"/>
      <c r="C44" s="1"/>
      <c r="D44" s="1"/>
      <c r="E44" s="1"/>
    </row>
    <row r="45" spans="1:5" hidden="1" x14ac:dyDescent="0.25">
      <c r="A45" s="1"/>
      <c r="B45" s="14"/>
      <c r="C45" s="1"/>
      <c r="D45" s="1"/>
      <c r="E45" s="1"/>
    </row>
    <row r="46" spans="1:5" hidden="1" x14ac:dyDescent="0.25">
      <c r="A46" s="1"/>
      <c r="B46" s="14"/>
      <c r="C46" s="1"/>
      <c r="D46" s="1"/>
      <c r="E46" s="1"/>
    </row>
    <row r="47" spans="1:5" hidden="1" x14ac:dyDescent="0.25">
      <c r="A47" s="1"/>
      <c r="B47" s="14"/>
      <c r="C47" s="1"/>
      <c r="D47" s="1"/>
      <c r="E47" s="1"/>
    </row>
    <row r="48" spans="1:5" hidden="1" x14ac:dyDescent="0.25">
      <c r="A48" s="1"/>
      <c r="B48" s="14"/>
      <c r="C48" s="1"/>
      <c r="D48" s="1"/>
      <c r="E48" s="1"/>
    </row>
    <row r="49" spans="1:5" hidden="1" x14ac:dyDescent="0.25">
      <c r="A49" s="1"/>
      <c r="B49" s="14"/>
      <c r="C49" s="1"/>
      <c r="D49" s="1"/>
      <c r="E49" s="1"/>
    </row>
    <row r="50" spans="1:5" hidden="1" x14ac:dyDescent="0.25">
      <c r="A50" s="1"/>
      <c r="B50" s="14"/>
      <c r="C50" s="1"/>
      <c r="D50" s="1"/>
      <c r="E50" s="1"/>
    </row>
    <row r="51" spans="1:5" hidden="1" x14ac:dyDescent="0.25">
      <c r="A51" s="1"/>
      <c r="B51" s="14"/>
      <c r="C51" s="1"/>
      <c r="D51" s="1"/>
      <c r="E51" s="1"/>
    </row>
    <row r="52" spans="1:5" hidden="1" x14ac:dyDescent="0.25">
      <c r="A52" s="1"/>
      <c r="B52" s="14"/>
      <c r="C52" s="1"/>
      <c r="D52" s="1"/>
      <c r="E52" s="1"/>
    </row>
    <row r="53" spans="1:5" hidden="1" x14ac:dyDescent="0.25">
      <c r="A53" s="1"/>
      <c r="B53" s="14"/>
      <c r="C53" s="1"/>
      <c r="D53" s="1"/>
      <c r="E53" s="1"/>
    </row>
    <row r="54" spans="1:5" x14ac:dyDescent="0.25">
      <c r="A54" s="1"/>
      <c r="B54" s="14"/>
      <c r="C54" s="1"/>
      <c r="D54" s="1"/>
      <c r="E54" s="1"/>
    </row>
  </sheetData>
  <sortState ref="C2:D6">
    <sortCondition descending="1" ref="D2:D6"/>
  </sortState>
  <mergeCells count="2">
    <mergeCell ref="A22:D24"/>
    <mergeCell ref="C7:D20"/>
  </mergeCells>
  <hyperlinks>
    <hyperlink ref="A2" r:id="rId1" location="'4 Copias seguridad'!A1" display="Anexo 3_TABLA DE EVALUACION DE IMPACTO.xlsx - '4 Copias seguridad'!A1"/>
    <hyperlink ref="A3" r:id="rId2" location="' 7 Preservación'!A1" display="Anexo 3_TABLA DE EVALUACION DE IMPACTO.xlsx - ' 7 Preservación'!A1"/>
    <hyperlink ref="A4" r:id="rId3" location="'5 SIC'!A1" display="Anexo 3_TABLA DE EVALUACION DE IMPACTO.xlsx - '5 SIC'!A1"/>
    <hyperlink ref="A5" r:id="rId4" location="'14 MOREQ'!A1" display="Anexo 3_TABLA DE EVALUACION DE IMPACTO.xlsx - '14 MOREQ'!A1"/>
    <hyperlink ref="A6" r:id="rId5" location="' 17 Exp Electrónico'!A1" display="Anexo 3_TABLA DE EVALUACION DE IMPACTO.xlsx - ' 17 Exp Electrónico'!A1"/>
    <hyperlink ref="A7" r:id="rId6" location="'19 Microfilmación'!A1" display="Anexo 3_TABLA DE EVALUACION DE IMPACTO.xlsx - '19 Microfilmación'!A1"/>
    <hyperlink ref="A8" r:id="rId7" location="'9 TRD'!A1" display="Anexo 3_TABLA DE EVALUACION DE IMPACTO.xlsx - '9 TRD'!A1"/>
    <hyperlink ref="A9" r:id="rId8" location="'12 Archivos externos'!A1" display="Anexo 3_TABLA DE EVALUACION DE IMPACTO.xlsx - '12 Archivos externos'!A1"/>
    <hyperlink ref="A10" r:id="rId9" location="'6  Conservación físico'!A1" display="Anexo 3_TABLA DE EVALUACION DE IMPACTO.xlsx - '6  Conservación físico'!A1"/>
    <hyperlink ref="A11" r:id="rId10" location="'15 DDHH'!A1" display="Anexo 3_TABLA DE EVALUACION DE IMPACTO.xlsx - '15 DDHH'!A1"/>
    <hyperlink ref="A12" r:id="rId11" location="'10 Recursos'!A1" display="Anexo 3_TABLA DE EVALUACION DE IMPACTO.xlsx - '10 Recursos'!A1"/>
    <hyperlink ref="A13" r:id="rId12" location="'16 Restaurador'!A1" display="Anexo 3_TABLA DE EVALUACION DE IMPACTO.xlsx - '16 Restaurador'!A1"/>
    <hyperlink ref="A14" r:id="rId13" location="'8 TVD'!A1" display="Anexo 3_TABLA DE EVALUACION DE IMPACTO.xlsx - '8 TVD'!A1"/>
    <hyperlink ref="A15" r:id="rId14" location="'18 Acceso'!A1" display="Anexo 3_TABLA DE EVALUACION DE IMPACTO.xlsx - '18 Acceso'!A1"/>
    <hyperlink ref="A16" r:id="rId15" location="'11 Mobiliario'!A1" display="Anexo 3_TABLA DE EVALUACION DE IMPACTO.xlsx - '11 Mobiliario'!A1"/>
    <hyperlink ref="A17" r:id="rId16" location="'3 Personal'!A1" display="Anexo 3_TABLA DE EVALUACION DE IMPACTO.xlsx - '3 Personal'!A1"/>
    <hyperlink ref="A18" r:id="rId17" location="'2 Inventarios'!A1" display="Anexo 3_TABLA DE EVALUACION DE IMPACTO.xlsx - '2 Inventarios'!A1"/>
    <hyperlink ref="A19" r:id="rId18" location="'1 Depósito'!A1" display="Anexo 3_TABLA DE EVALUACION DE IMPACTO.xlsx - '1 Depósito'!A1"/>
    <hyperlink ref="A20" r:id="rId19" location="'13 Presupuesto CDA'!A1" display="Anexo 3_TABLA DE EVALUACION DE IMPACTO.xlsx - '13 Presupuesto CDA'!A1"/>
    <hyperlink ref="C2" location="PRIORIDADES!A1" display="Preservación de la información "/>
  </hyperlinks>
  <pageMargins left="0.7" right="0.7" top="0.75" bottom="0.75" header="0.3" footer="0.3"/>
  <pageSetup orientation="portrait" horizontalDpi="4294967295" verticalDpi="4294967295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pane ySplit="1" topLeftCell="A2" activePane="bottomLeft" state="frozen"/>
      <selection pane="bottomLeft"/>
    </sheetView>
  </sheetViews>
  <sheetFormatPr baseColWidth="10" defaultColWidth="0" defaultRowHeight="15" zeroHeight="1" x14ac:dyDescent="0.2"/>
  <cols>
    <col min="1" max="1" width="40.7109375" style="17" customWidth="1"/>
    <col min="2" max="2" width="44.28515625" style="17" customWidth="1"/>
    <col min="3" max="3" width="31.5703125" style="17" bestFit="1" customWidth="1"/>
    <col min="4" max="14" width="0" style="17" hidden="1" customWidth="1"/>
    <col min="15" max="16384" width="11.42578125" style="17" hidden="1"/>
  </cols>
  <sheetData>
    <row r="1" spans="1:3" ht="34.5" customHeight="1" thickBot="1" x14ac:dyDescent="0.25">
      <c r="A1" s="89" t="s">
        <v>9</v>
      </c>
      <c r="B1" s="89" t="s">
        <v>10</v>
      </c>
      <c r="C1" s="89" t="s">
        <v>11</v>
      </c>
    </row>
    <row r="2" spans="1:3" ht="30" customHeight="1" x14ac:dyDescent="0.2">
      <c r="A2" s="199" t="s">
        <v>84</v>
      </c>
      <c r="B2" s="98" t="s">
        <v>95</v>
      </c>
      <c r="C2" s="205" t="s">
        <v>223</v>
      </c>
    </row>
    <row r="3" spans="1:3" ht="30" x14ac:dyDescent="0.2">
      <c r="A3" s="200"/>
      <c r="B3" s="16" t="s">
        <v>96</v>
      </c>
      <c r="C3" s="203"/>
    </row>
    <row r="4" spans="1:3" ht="21.75" customHeight="1" x14ac:dyDescent="0.2">
      <c r="A4" s="200"/>
      <c r="B4" s="16" t="s">
        <v>182</v>
      </c>
      <c r="C4" s="203"/>
    </row>
    <row r="5" spans="1:3" ht="30" x14ac:dyDescent="0.2">
      <c r="A5" s="200"/>
      <c r="B5" s="16" t="s">
        <v>183</v>
      </c>
      <c r="C5" s="203"/>
    </row>
    <row r="6" spans="1:3" ht="30" x14ac:dyDescent="0.2">
      <c r="A6" s="200"/>
      <c r="B6" s="16" t="s">
        <v>57</v>
      </c>
      <c r="C6" s="203"/>
    </row>
    <row r="7" spans="1:3" ht="60.75" thickBot="1" x14ac:dyDescent="0.25">
      <c r="A7" s="201"/>
      <c r="B7" s="48" t="s">
        <v>184</v>
      </c>
      <c r="C7" s="204"/>
    </row>
    <row r="8" spans="1:3" ht="93" customHeight="1" x14ac:dyDescent="0.2">
      <c r="A8" s="199" t="s">
        <v>224</v>
      </c>
      <c r="B8" s="98" t="s">
        <v>225</v>
      </c>
      <c r="C8" s="202" t="s">
        <v>54</v>
      </c>
    </row>
    <row r="9" spans="1:3" ht="37.5" customHeight="1" x14ac:dyDescent="0.2">
      <c r="A9" s="200"/>
      <c r="B9" s="16" t="s">
        <v>59</v>
      </c>
      <c r="C9" s="203" t="s">
        <v>54</v>
      </c>
    </row>
    <row r="10" spans="1:3" ht="33.75" customHeight="1" thickBot="1" x14ac:dyDescent="0.25">
      <c r="A10" s="201"/>
      <c r="B10" s="48" t="s">
        <v>60</v>
      </c>
      <c r="C10" s="204" t="s">
        <v>54</v>
      </c>
    </row>
    <row r="11" spans="1:3" ht="33.75" customHeight="1" x14ac:dyDescent="0.2">
      <c r="A11" s="199" t="s">
        <v>226</v>
      </c>
      <c r="B11" s="98" t="s">
        <v>61</v>
      </c>
      <c r="C11" s="202" t="s">
        <v>187</v>
      </c>
    </row>
    <row r="12" spans="1:3" ht="33.75" customHeight="1" x14ac:dyDescent="0.2">
      <c r="A12" s="200"/>
      <c r="B12" s="16" t="s">
        <v>62</v>
      </c>
      <c r="C12" s="203" t="s">
        <v>55</v>
      </c>
    </row>
    <row r="13" spans="1:3" ht="31.5" customHeight="1" thickBot="1" x14ac:dyDescent="0.25">
      <c r="A13" s="201"/>
      <c r="B13" s="48" t="s">
        <v>185</v>
      </c>
      <c r="C13" s="204" t="s">
        <v>55</v>
      </c>
    </row>
    <row r="14" spans="1:3" ht="45" x14ac:dyDescent="0.2">
      <c r="A14" s="199" t="s">
        <v>227</v>
      </c>
      <c r="B14" s="98" t="s">
        <v>67</v>
      </c>
      <c r="C14" s="202" t="s">
        <v>68</v>
      </c>
    </row>
    <row r="15" spans="1:3" ht="45" x14ac:dyDescent="0.2">
      <c r="A15" s="200"/>
      <c r="B15" s="16" t="s">
        <v>186</v>
      </c>
      <c r="C15" s="203" t="s">
        <v>68</v>
      </c>
    </row>
    <row r="16" spans="1:3" ht="50.25" customHeight="1" x14ac:dyDescent="0.2">
      <c r="A16" s="200"/>
      <c r="B16" s="16" t="s">
        <v>65</v>
      </c>
      <c r="C16" s="203" t="s">
        <v>68</v>
      </c>
    </row>
    <row r="17" spans="1:3" ht="36" customHeight="1" x14ac:dyDescent="0.2">
      <c r="A17" s="200"/>
      <c r="B17" s="16" t="s">
        <v>66</v>
      </c>
      <c r="C17" s="203" t="s">
        <v>68</v>
      </c>
    </row>
    <row r="18" spans="1:3" ht="25.5" customHeight="1" thickBot="1" x14ac:dyDescent="0.25">
      <c r="A18" s="201"/>
      <c r="B18" s="48" t="s">
        <v>69</v>
      </c>
      <c r="C18" s="204" t="s">
        <v>68</v>
      </c>
    </row>
    <row r="19" spans="1:3" ht="52.5" customHeight="1" x14ac:dyDescent="0.2">
      <c r="A19" s="199" t="s">
        <v>56</v>
      </c>
      <c r="B19" s="98" t="s">
        <v>109</v>
      </c>
      <c r="C19" s="205" t="s">
        <v>108</v>
      </c>
    </row>
    <row r="20" spans="1:3" ht="52.5" customHeight="1" x14ac:dyDescent="0.2">
      <c r="A20" s="200"/>
      <c r="B20" s="16" t="s">
        <v>70</v>
      </c>
      <c r="C20" s="206"/>
    </row>
    <row r="21" spans="1:3" ht="38.25" customHeight="1" x14ac:dyDescent="0.2">
      <c r="A21" s="200"/>
      <c r="B21" s="16" t="s">
        <v>71</v>
      </c>
      <c r="C21" s="206"/>
    </row>
    <row r="22" spans="1:3" ht="41.25" customHeight="1" x14ac:dyDescent="0.2">
      <c r="A22" s="200"/>
      <c r="B22" s="16" t="s">
        <v>72</v>
      </c>
      <c r="C22" s="206"/>
    </row>
    <row r="23" spans="1:3" ht="60" customHeight="1" thickBot="1" x14ac:dyDescent="0.25">
      <c r="A23" s="201"/>
      <c r="B23" s="48" t="s">
        <v>110</v>
      </c>
      <c r="C23" s="207"/>
    </row>
    <row r="24" spans="1:3" x14ac:dyDescent="0.2"/>
    <row r="25" spans="1:3" x14ac:dyDescent="0.2"/>
    <row r="26" spans="1:3" x14ac:dyDescent="0.2"/>
    <row r="27" spans="1:3" hidden="1" x14ac:dyDescent="0.2"/>
    <row r="28" spans="1:3" hidden="1" x14ac:dyDescent="0.2"/>
    <row r="29" spans="1:3" hidden="1" x14ac:dyDescent="0.2"/>
    <row r="30" spans="1:3" hidden="1" x14ac:dyDescent="0.2"/>
    <row r="31" spans="1:3" hidden="1" x14ac:dyDescent="0.2"/>
    <row r="32" spans="1:3" hidden="1" x14ac:dyDescent="0.2"/>
    <row r="33" hidden="1" x14ac:dyDescent="0.2"/>
    <row r="34" hidden="1" x14ac:dyDescent="0.2"/>
    <row r="35" hidden="1" x14ac:dyDescent="0.2"/>
    <row r="36" hidden="1" x14ac:dyDescent="0.2"/>
  </sheetData>
  <mergeCells count="10">
    <mergeCell ref="A14:A18"/>
    <mergeCell ref="C14:C18"/>
    <mergeCell ref="A19:A23"/>
    <mergeCell ref="C19:C23"/>
    <mergeCell ref="C2:C7"/>
    <mergeCell ref="A2:A7"/>
    <mergeCell ref="A8:A10"/>
    <mergeCell ref="C8:C10"/>
    <mergeCell ref="C11:C13"/>
    <mergeCell ref="A11:A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workbookViewId="0"/>
  </sheetViews>
  <sheetFormatPr baseColWidth="10" defaultColWidth="0" defaultRowHeight="0" customHeight="1" zeroHeight="1" x14ac:dyDescent="0.25"/>
  <cols>
    <col min="1" max="1" width="2.42578125" style="1" customWidth="1"/>
    <col min="2" max="2" width="28" style="1" customWidth="1"/>
    <col min="3" max="3" width="23.85546875" style="1" customWidth="1"/>
    <col min="4" max="4" width="16.140625" style="1" bestFit="1" customWidth="1"/>
    <col min="5" max="5" width="12.7109375" style="1" bestFit="1" customWidth="1"/>
    <col min="6" max="6" width="27.5703125" style="1" customWidth="1"/>
    <col min="7" max="7" width="25.7109375" style="1" customWidth="1"/>
    <col min="8" max="8" width="5.7109375" style="1" customWidth="1"/>
    <col min="9" max="11" width="0" style="1" hidden="1" customWidth="1"/>
    <col min="12" max="16384" width="11.42578125" style="1" hidden="1"/>
  </cols>
  <sheetData>
    <row r="1" spans="2:10" ht="16.5" thickBot="1" x14ac:dyDescent="0.3">
      <c r="B1" s="17"/>
      <c r="C1" s="17"/>
      <c r="D1" s="17"/>
      <c r="E1" s="17"/>
      <c r="F1" s="17"/>
      <c r="G1" s="17"/>
    </row>
    <row r="2" spans="2:10" ht="16.5" thickBot="1" x14ac:dyDescent="0.3">
      <c r="B2" s="212" t="s">
        <v>229</v>
      </c>
      <c r="C2" s="213"/>
      <c r="D2" s="213"/>
      <c r="E2" s="213"/>
      <c r="F2" s="213"/>
      <c r="G2" s="214"/>
    </row>
    <row r="3" spans="2:10" ht="15.75" thickBot="1" x14ac:dyDescent="0.3">
      <c r="B3" s="99"/>
      <c r="C3" s="99"/>
      <c r="D3" s="99"/>
      <c r="E3" s="99"/>
      <c r="F3" s="99"/>
      <c r="G3" s="99"/>
    </row>
    <row r="4" spans="2:10" ht="15.75" thickBot="1" x14ac:dyDescent="0.3">
      <c r="B4" s="215" t="s">
        <v>231</v>
      </c>
      <c r="C4" s="216"/>
      <c r="D4" s="216"/>
      <c r="E4" s="216"/>
      <c r="F4" s="216"/>
      <c r="G4" s="217"/>
    </row>
    <row r="5" spans="2:10" ht="15.75" thickBot="1" x14ac:dyDescent="0.3">
      <c r="B5" s="99"/>
      <c r="C5" s="99"/>
      <c r="D5" s="99"/>
      <c r="E5" s="99"/>
      <c r="F5" s="99"/>
      <c r="G5" s="99"/>
    </row>
    <row r="6" spans="2:10" ht="154.5" customHeight="1" thickBot="1" x14ac:dyDescent="0.3">
      <c r="B6" s="218" t="s">
        <v>237</v>
      </c>
      <c r="C6" s="219"/>
      <c r="D6" s="219"/>
      <c r="E6" s="219"/>
      <c r="F6" s="219"/>
      <c r="G6" s="220"/>
    </row>
    <row r="7" spans="2:10" ht="15.75" thickBot="1" x14ac:dyDescent="0.3">
      <c r="B7" s="100"/>
      <c r="C7" s="100"/>
      <c r="D7" s="100"/>
      <c r="E7" s="100"/>
      <c r="F7" s="100"/>
      <c r="G7" s="100"/>
    </row>
    <row r="8" spans="2:10" ht="18.75" customHeight="1" thickBot="1" x14ac:dyDescent="0.3">
      <c r="B8" s="218" t="s">
        <v>230</v>
      </c>
      <c r="C8" s="219"/>
      <c r="D8" s="219"/>
      <c r="E8" s="219"/>
      <c r="F8" s="219"/>
      <c r="G8" s="220"/>
    </row>
    <row r="9" spans="2:10" ht="16.5" thickBot="1" x14ac:dyDescent="0.3">
      <c r="B9" s="17"/>
      <c r="C9" s="17"/>
      <c r="D9" s="17"/>
      <c r="E9" s="17"/>
      <c r="F9" s="17"/>
      <c r="G9" s="17"/>
    </row>
    <row r="10" spans="2:10" ht="22.5" customHeight="1" thickBot="1" x14ac:dyDescent="0.3">
      <c r="B10" s="101" t="s">
        <v>241</v>
      </c>
      <c r="C10" s="102"/>
      <c r="D10" s="219" t="s">
        <v>239</v>
      </c>
      <c r="E10" s="230"/>
      <c r="F10" s="230"/>
      <c r="G10" s="103"/>
    </row>
    <row r="11" spans="2:10" ht="16.5" thickBot="1" x14ac:dyDescent="0.3">
      <c r="B11" s="17"/>
      <c r="C11" s="17"/>
      <c r="D11" s="17"/>
      <c r="E11" s="17"/>
      <c r="F11" s="17"/>
      <c r="G11" s="17"/>
    </row>
    <row r="12" spans="2:10" ht="32.25" thickBot="1" x14ac:dyDescent="0.3">
      <c r="B12" s="104" t="s">
        <v>12</v>
      </c>
      <c r="C12" s="162" t="s">
        <v>298</v>
      </c>
      <c r="D12" s="163" t="s">
        <v>299</v>
      </c>
      <c r="E12" s="163" t="s">
        <v>300</v>
      </c>
      <c r="F12" s="163" t="s">
        <v>301</v>
      </c>
      <c r="G12" s="163" t="s">
        <v>20</v>
      </c>
      <c r="J12" s="3"/>
    </row>
    <row r="13" spans="2:10" ht="51.75" customHeight="1" thickBot="1" x14ac:dyDescent="0.3">
      <c r="B13" s="53" t="s">
        <v>95</v>
      </c>
      <c r="C13" s="53" t="s">
        <v>75</v>
      </c>
      <c r="D13" s="120">
        <v>43284</v>
      </c>
      <c r="E13" s="106">
        <v>43830</v>
      </c>
      <c r="F13" s="105" t="s">
        <v>73</v>
      </c>
      <c r="G13" s="125"/>
    </row>
    <row r="14" spans="2:10" ht="48.75" customHeight="1" thickBot="1" x14ac:dyDescent="0.3">
      <c r="B14" s="141" t="s">
        <v>96</v>
      </c>
      <c r="C14" s="141" t="s">
        <v>97</v>
      </c>
      <c r="D14" s="130">
        <v>43284</v>
      </c>
      <c r="E14" s="131">
        <f>E13</f>
        <v>43830</v>
      </c>
      <c r="F14" s="121" t="s">
        <v>74</v>
      </c>
      <c r="G14" s="124"/>
    </row>
    <row r="15" spans="2:10" ht="65.25" customHeight="1" thickBot="1" x14ac:dyDescent="0.3">
      <c r="B15" s="141" t="s">
        <v>63</v>
      </c>
      <c r="C15" s="141" t="s">
        <v>79</v>
      </c>
      <c r="D15" s="130">
        <v>43832</v>
      </c>
      <c r="E15" s="131">
        <v>46752</v>
      </c>
      <c r="F15" s="121" t="s">
        <v>77</v>
      </c>
      <c r="G15" s="124"/>
    </row>
    <row r="16" spans="2:10" ht="60.75" customHeight="1" thickBot="1" x14ac:dyDescent="0.3">
      <c r="B16" s="141" t="s">
        <v>64</v>
      </c>
      <c r="C16" s="141" t="s">
        <v>78</v>
      </c>
      <c r="D16" s="130">
        <v>43284</v>
      </c>
      <c r="E16" s="131">
        <v>43830</v>
      </c>
      <c r="F16" s="121" t="s">
        <v>80</v>
      </c>
      <c r="G16" s="124"/>
    </row>
    <row r="17" spans="2:7" ht="49.5" customHeight="1" thickBot="1" x14ac:dyDescent="0.3">
      <c r="B17" s="141" t="s">
        <v>57</v>
      </c>
      <c r="C17" s="141" t="s">
        <v>75</v>
      </c>
      <c r="D17" s="130">
        <v>43284</v>
      </c>
      <c r="E17" s="131">
        <v>43830</v>
      </c>
      <c r="F17" s="121" t="s">
        <v>81</v>
      </c>
      <c r="G17" s="124"/>
    </row>
    <row r="18" spans="2:7" ht="108" customHeight="1" thickBot="1" x14ac:dyDescent="0.3">
      <c r="B18" s="54" t="s">
        <v>58</v>
      </c>
      <c r="C18" s="54" t="s">
        <v>82</v>
      </c>
      <c r="D18" s="127">
        <v>43284</v>
      </c>
      <c r="E18" s="128">
        <v>43524</v>
      </c>
      <c r="F18" s="126" t="s">
        <v>83</v>
      </c>
      <c r="G18" s="129"/>
    </row>
    <row r="19" spans="2:7" ht="16.5" thickBot="1" x14ac:dyDescent="0.3">
      <c r="B19" s="17"/>
      <c r="C19" s="17"/>
      <c r="D19" s="17"/>
      <c r="E19" s="17"/>
      <c r="F19" s="17"/>
      <c r="G19" s="17"/>
    </row>
    <row r="20" spans="2:7" ht="16.5" thickBot="1" x14ac:dyDescent="0.3">
      <c r="B20" s="221" t="s">
        <v>13</v>
      </c>
      <c r="C20" s="222"/>
      <c r="D20" s="222"/>
      <c r="E20" s="223"/>
      <c r="F20" s="17"/>
      <c r="G20" s="17"/>
    </row>
    <row r="21" spans="2:7" ht="16.5" thickBot="1" x14ac:dyDescent="0.3">
      <c r="B21" s="107" t="s">
        <v>5</v>
      </c>
      <c r="C21" s="134" t="s">
        <v>14</v>
      </c>
      <c r="D21" s="107" t="s">
        <v>15</v>
      </c>
      <c r="E21" s="107" t="s">
        <v>16</v>
      </c>
      <c r="F21" s="17"/>
      <c r="G21" s="17"/>
    </row>
    <row r="22" spans="2:7" ht="56.25" customHeight="1" thickBot="1" x14ac:dyDescent="0.3">
      <c r="B22" s="132" t="s">
        <v>115</v>
      </c>
      <c r="C22" s="135" t="s">
        <v>198</v>
      </c>
      <c r="D22" s="132" t="s">
        <v>116</v>
      </c>
      <c r="E22" s="133">
        <v>1</v>
      </c>
      <c r="F22" s="17"/>
      <c r="G22" s="17"/>
    </row>
    <row r="23" spans="2:7" ht="86.25" customHeight="1" thickBot="1" x14ac:dyDescent="0.3">
      <c r="B23" s="132" t="s">
        <v>136</v>
      </c>
      <c r="C23" s="135" t="s">
        <v>232</v>
      </c>
      <c r="D23" s="132" t="s">
        <v>116</v>
      </c>
      <c r="E23" s="133">
        <v>1</v>
      </c>
      <c r="F23" s="17"/>
      <c r="G23" s="17"/>
    </row>
    <row r="24" spans="2:7" ht="85.5" customHeight="1" thickBot="1" x14ac:dyDescent="0.3">
      <c r="B24" s="132" t="s">
        <v>138</v>
      </c>
      <c r="C24" s="135" t="s">
        <v>199</v>
      </c>
      <c r="D24" s="132" t="s">
        <v>116</v>
      </c>
      <c r="E24" s="133">
        <v>0.5</v>
      </c>
      <c r="F24" s="17"/>
      <c r="G24" s="17"/>
    </row>
    <row r="25" spans="2:7" ht="99" customHeight="1" thickBot="1" x14ac:dyDescent="0.3">
      <c r="B25" s="132" t="s">
        <v>137</v>
      </c>
      <c r="C25" s="135" t="s">
        <v>200</v>
      </c>
      <c r="D25" s="132" t="s">
        <v>116</v>
      </c>
      <c r="E25" s="133">
        <v>1</v>
      </c>
      <c r="F25" s="17"/>
      <c r="G25" s="17"/>
    </row>
    <row r="26" spans="2:7" ht="96" customHeight="1" thickBot="1" x14ac:dyDescent="0.3">
      <c r="B26" s="132" t="s">
        <v>135</v>
      </c>
      <c r="C26" s="135" t="s">
        <v>233</v>
      </c>
      <c r="D26" s="132" t="s">
        <v>116</v>
      </c>
      <c r="E26" s="133">
        <v>1</v>
      </c>
      <c r="F26" s="17"/>
      <c r="G26" s="17"/>
    </row>
    <row r="27" spans="2:7" ht="16.5" thickBot="1" x14ac:dyDescent="0.3">
      <c r="B27" s="17"/>
      <c r="C27" s="17"/>
      <c r="D27" s="17"/>
      <c r="E27" s="17"/>
      <c r="F27" s="17"/>
      <c r="G27" s="17"/>
    </row>
    <row r="28" spans="2:7" ht="16.5" thickBot="1" x14ac:dyDescent="0.3">
      <c r="B28" s="224" t="s">
        <v>17</v>
      </c>
      <c r="C28" s="225"/>
      <c r="D28" s="225"/>
      <c r="E28" s="225"/>
      <c r="F28" s="225"/>
      <c r="G28" s="226"/>
    </row>
    <row r="29" spans="2:7" ht="20.25" customHeight="1" thickBot="1" x14ac:dyDescent="0.3">
      <c r="B29" s="112" t="s">
        <v>197</v>
      </c>
      <c r="C29" s="136" t="s">
        <v>202</v>
      </c>
      <c r="D29" s="113"/>
      <c r="E29" s="113"/>
      <c r="F29" s="113"/>
      <c r="G29" s="114"/>
    </row>
    <row r="30" spans="2:7" ht="16.5" customHeight="1" thickBot="1" x14ac:dyDescent="0.3">
      <c r="B30" s="231"/>
      <c r="C30" s="232"/>
      <c r="D30" s="232"/>
      <c r="E30" s="232"/>
      <c r="F30" s="232"/>
      <c r="G30" s="233"/>
    </row>
    <row r="31" spans="2:7" s="19" customFormat="1" ht="16.5" thickBot="1" x14ac:dyDescent="0.3">
      <c r="B31" s="156" t="s">
        <v>18</v>
      </c>
      <c r="C31" s="156" t="s">
        <v>19</v>
      </c>
      <c r="D31" s="208" t="s">
        <v>20</v>
      </c>
      <c r="E31" s="208"/>
      <c r="F31" s="208"/>
      <c r="G31" s="157" t="s">
        <v>6</v>
      </c>
    </row>
    <row r="32" spans="2:7" s="25" customFormat="1" ht="36.75" customHeight="1" thickBot="1" x14ac:dyDescent="0.3">
      <c r="B32" s="160" t="s">
        <v>156</v>
      </c>
      <c r="C32" s="161" t="s">
        <v>151</v>
      </c>
      <c r="D32" s="227" t="s">
        <v>295</v>
      </c>
      <c r="E32" s="228"/>
      <c r="F32" s="229"/>
      <c r="G32" s="140">
        <v>600000000</v>
      </c>
    </row>
    <row r="33" spans="2:7" s="25" customFormat="1" ht="36.75" customHeight="1" thickBot="1" x14ac:dyDescent="0.3">
      <c r="B33" s="137" t="s">
        <v>156</v>
      </c>
      <c r="C33" s="116" t="s">
        <v>152</v>
      </c>
      <c r="D33" s="209" t="s">
        <v>150</v>
      </c>
      <c r="E33" s="210"/>
      <c r="F33" s="211"/>
      <c r="G33" s="117">
        <v>1800000000</v>
      </c>
    </row>
    <row r="34" spans="2:7" s="25" customFormat="1" ht="33" customHeight="1" thickBot="1" x14ac:dyDescent="0.3">
      <c r="B34" s="137" t="s">
        <v>156</v>
      </c>
      <c r="C34" s="116" t="s">
        <v>149</v>
      </c>
      <c r="D34" s="209" t="s">
        <v>150</v>
      </c>
      <c r="E34" s="210"/>
      <c r="F34" s="211"/>
      <c r="G34" s="117">
        <v>100000000</v>
      </c>
    </row>
    <row r="35" spans="2:7" s="18" customFormat="1" ht="49.5" customHeight="1" thickBot="1" x14ac:dyDescent="0.3">
      <c r="B35" s="137" t="s">
        <v>156</v>
      </c>
      <c r="C35" s="141" t="s">
        <v>228</v>
      </c>
      <c r="D35" s="209" t="s">
        <v>98</v>
      </c>
      <c r="E35" s="210"/>
      <c r="F35" s="211"/>
      <c r="G35" s="119">
        <v>60000000</v>
      </c>
    </row>
    <row r="36" spans="2:7" s="18" customFormat="1" ht="15" x14ac:dyDescent="0.25">
      <c r="B36" s="26"/>
      <c r="C36" s="27"/>
      <c r="D36" s="2"/>
      <c r="E36" s="2"/>
      <c r="F36" s="2"/>
      <c r="G36" s="26"/>
    </row>
    <row r="37" spans="2:7" s="18" customFormat="1" ht="15" x14ac:dyDescent="0.25">
      <c r="B37" s="26"/>
      <c r="C37" s="27"/>
      <c r="D37" s="2"/>
      <c r="E37" s="2"/>
      <c r="F37" s="2"/>
      <c r="G37" s="26"/>
    </row>
    <row r="38" spans="2:7" s="18" customFormat="1" ht="15" x14ac:dyDescent="0.25">
      <c r="B38" s="26"/>
      <c r="C38" s="27"/>
      <c r="D38" s="2"/>
      <c r="E38" s="2"/>
      <c r="F38" s="2"/>
      <c r="G38" s="26"/>
    </row>
    <row r="39" spans="2:7" s="18" customFormat="1" ht="15" hidden="1" x14ac:dyDescent="0.25">
      <c r="B39" s="26"/>
      <c r="C39" s="27"/>
      <c r="D39" s="2"/>
      <c r="E39" s="2"/>
      <c r="F39" s="2"/>
      <c r="G39" s="26"/>
    </row>
    <row r="40" spans="2:7" s="18" customFormat="1" ht="15" hidden="1" x14ac:dyDescent="0.25">
      <c r="B40" s="26"/>
      <c r="C40" s="27"/>
      <c r="D40" s="2"/>
      <c r="E40" s="2"/>
      <c r="F40" s="2"/>
      <c r="G40" s="26"/>
    </row>
    <row r="41" spans="2:7" s="18" customFormat="1" ht="15" hidden="1" x14ac:dyDescent="0.25">
      <c r="B41" s="26"/>
      <c r="C41" s="27"/>
      <c r="D41" s="2"/>
      <c r="E41" s="2"/>
      <c r="F41" s="2"/>
      <c r="G41" s="26"/>
    </row>
    <row r="42" spans="2:7" s="18" customFormat="1" ht="15" hidden="1" x14ac:dyDescent="0.25">
      <c r="B42" s="26"/>
      <c r="C42" s="27"/>
      <c r="D42" s="2"/>
      <c r="E42" s="2"/>
      <c r="F42" s="2"/>
      <c r="G42" s="26"/>
    </row>
    <row r="43" spans="2:7" s="18" customFormat="1" ht="15" hidden="1" x14ac:dyDescent="0.25">
      <c r="B43" s="26"/>
      <c r="C43" s="27"/>
      <c r="D43" s="2"/>
      <c r="E43" s="2"/>
      <c r="F43" s="2"/>
      <c r="G43" s="26"/>
    </row>
    <row r="44" spans="2:7" s="18" customFormat="1" ht="15" hidden="1" x14ac:dyDescent="0.25">
      <c r="B44" s="26"/>
      <c r="C44" s="27"/>
      <c r="D44" s="2"/>
      <c r="E44" s="2"/>
      <c r="F44" s="2"/>
      <c r="G44" s="26"/>
    </row>
    <row r="45" spans="2:7" ht="15" hidden="1" customHeight="1" x14ac:dyDescent="0.25"/>
    <row r="46" spans="2:7" ht="15" hidden="1" customHeight="1" x14ac:dyDescent="0.25"/>
    <row r="47" spans="2:7" ht="15" hidden="1" customHeight="1" x14ac:dyDescent="0.25"/>
    <row r="48" spans="2:7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</sheetData>
  <mergeCells count="13">
    <mergeCell ref="D31:F31"/>
    <mergeCell ref="D35:F35"/>
    <mergeCell ref="B2:G2"/>
    <mergeCell ref="B4:G4"/>
    <mergeCell ref="B6:G6"/>
    <mergeCell ref="B8:G8"/>
    <mergeCell ref="B20:E20"/>
    <mergeCell ref="B28:G28"/>
    <mergeCell ref="D34:F34"/>
    <mergeCell ref="D32:F32"/>
    <mergeCell ref="D33:F33"/>
    <mergeCell ref="D10:F10"/>
    <mergeCell ref="B30:G30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/>
  </sheetViews>
  <sheetFormatPr baseColWidth="10" defaultColWidth="0" defaultRowHeight="15" customHeight="1" zeroHeight="1" x14ac:dyDescent="0.25"/>
  <cols>
    <col min="1" max="1" width="2.42578125" customWidth="1"/>
    <col min="2" max="2" width="28" customWidth="1"/>
    <col min="3" max="3" width="23.85546875" customWidth="1"/>
    <col min="4" max="4" width="16.140625" bestFit="1" customWidth="1"/>
    <col min="5" max="5" width="12.7109375" bestFit="1" customWidth="1"/>
    <col min="6" max="6" width="27.5703125" customWidth="1"/>
    <col min="7" max="7" width="25.7109375" customWidth="1"/>
    <col min="8" max="8" width="5.7109375" customWidth="1"/>
    <col min="9" max="10" width="0" hidden="1" customWidth="1"/>
    <col min="11" max="16384" width="11.42578125" hidden="1"/>
  </cols>
  <sheetData>
    <row r="1" spans="2:10" s="1" customFormat="1" ht="15.75" thickBot="1" x14ac:dyDescent="0.3"/>
    <row r="2" spans="2:10" s="1" customFormat="1" ht="16.5" thickBot="1" x14ac:dyDescent="0.3">
      <c r="B2" s="212" t="s">
        <v>234</v>
      </c>
      <c r="C2" s="213"/>
      <c r="D2" s="213"/>
      <c r="E2" s="213"/>
      <c r="F2" s="213"/>
      <c r="G2" s="214"/>
    </row>
    <row r="3" spans="2:10" s="1" customFormat="1" ht="15.75" thickBot="1" x14ac:dyDescent="0.3">
      <c r="B3" s="99"/>
      <c r="C3" s="99"/>
      <c r="D3" s="99"/>
      <c r="E3" s="99"/>
      <c r="F3" s="99"/>
      <c r="G3" s="99"/>
    </row>
    <row r="4" spans="2:10" s="1" customFormat="1" ht="16.5" thickBot="1" x14ac:dyDescent="0.3">
      <c r="B4" s="212" t="s">
        <v>235</v>
      </c>
      <c r="C4" s="216"/>
      <c r="D4" s="216"/>
      <c r="E4" s="216"/>
      <c r="F4" s="216"/>
      <c r="G4" s="217"/>
    </row>
    <row r="5" spans="2:10" s="1" customFormat="1" ht="15.75" thickBot="1" x14ac:dyDescent="0.3">
      <c r="B5" s="99"/>
      <c r="C5" s="99"/>
      <c r="D5" s="99"/>
      <c r="E5" s="99"/>
      <c r="F5" s="99"/>
      <c r="G5" s="99"/>
    </row>
    <row r="6" spans="2:10" s="1" customFormat="1" ht="129.75" customHeight="1" thickBot="1" x14ac:dyDescent="0.3">
      <c r="B6" s="218" t="s">
        <v>238</v>
      </c>
      <c r="C6" s="219"/>
      <c r="D6" s="219"/>
      <c r="E6" s="219"/>
      <c r="F6" s="219"/>
      <c r="G6" s="220"/>
    </row>
    <row r="7" spans="2:10" s="1" customFormat="1" ht="15.75" thickBot="1" x14ac:dyDescent="0.3">
      <c r="B7" s="100"/>
      <c r="C7" s="100"/>
      <c r="D7" s="100"/>
      <c r="E7" s="100"/>
      <c r="F7" s="100"/>
      <c r="G7" s="100"/>
    </row>
    <row r="8" spans="2:10" s="1" customFormat="1" ht="19.5" customHeight="1" thickBot="1" x14ac:dyDescent="0.3">
      <c r="B8" s="218" t="s">
        <v>236</v>
      </c>
      <c r="C8" s="219"/>
      <c r="D8" s="219"/>
      <c r="E8" s="219"/>
      <c r="F8" s="219"/>
      <c r="G8" s="220"/>
    </row>
    <row r="9" spans="2:10" s="1" customFormat="1" ht="15.75" thickBot="1" x14ac:dyDescent="0.3">
      <c r="B9" s="100"/>
      <c r="C9" s="100"/>
      <c r="D9" s="100"/>
      <c r="E9" s="100"/>
      <c r="F9" s="100"/>
      <c r="G9" s="100"/>
    </row>
    <row r="10" spans="2:10" s="1" customFormat="1" ht="19.5" customHeight="1" thickBot="1" x14ac:dyDescent="0.3">
      <c r="B10" s="101" t="s">
        <v>240</v>
      </c>
      <c r="C10" s="102"/>
      <c r="D10" s="219" t="s">
        <v>242</v>
      </c>
      <c r="E10" s="230"/>
      <c r="F10" s="230"/>
      <c r="G10" s="103"/>
    </row>
    <row r="11" spans="2:10" s="1" customFormat="1" ht="16.5" thickBot="1" x14ac:dyDescent="0.3">
      <c r="B11" s="17"/>
      <c r="C11" s="17"/>
      <c r="D11" s="17"/>
      <c r="E11" s="17"/>
      <c r="F11" s="17"/>
      <c r="G11" s="17"/>
    </row>
    <row r="12" spans="2:10" s="1" customFormat="1" ht="32.25" thickBot="1" x14ac:dyDescent="0.3">
      <c r="B12" s="104" t="s">
        <v>12</v>
      </c>
      <c r="C12" s="162" t="s">
        <v>298</v>
      </c>
      <c r="D12" s="163" t="s">
        <v>299</v>
      </c>
      <c r="E12" s="163" t="s">
        <v>300</v>
      </c>
      <c r="F12" s="163" t="s">
        <v>301</v>
      </c>
      <c r="G12" s="163" t="s">
        <v>20</v>
      </c>
      <c r="J12" s="3"/>
    </row>
    <row r="13" spans="2:10" s="1" customFormat="1" ht="30.75" thickBot="1" x14ac:dyDescent="0.3">
      <c r="B13" s="246" t="s">
        <v>194</v>
      </c>
      <c r="C13" s="246" t="s">
        <v>76</v>
      </c>
      <c r="D13" s="248">
        <v>43467</v>
      </c>
      <c r="E13" s="250">
        <v>43830</v>
      </c>
      <c r="F13" s="121" t="s">
        <v>85</v>
      </c>
      <c r="G13" s="177"/>
    </row>
    <row r="14" spans="2:10" s="1" customFormat="1" ht="30.75" thickBot="1" x14ac:dyDescent="0.3">
      <c r="B14" s="247"/>
      <c r="C14" s="247"/>
      <c r="D14" s="249"/>
      <c r="E14" s="251"/>
      <c r="F14" s="118" t="s">
        <v>86</v>
      </c>
      <c r="G14" s="238"/>
    </row>
    <row r="15" spans="2:10" s="1" customFormat="1" ht="30.75" thickBot="1" x14ac:dyDescent="0.3">
      <c r="B15" s="247"/>
      <c r="C15" s="247"/>
      <c r="D15" s="249"/>
      <c r="E15" s="251"/>
      <c r="F15" s="121" t="s">
        <v>87</v>
      </c>
      <c r="G15" s="238"/>
    </row>
    <row r="16" spans="2:10" s="1" customFormat="1" ht="15.75" thickBot="1" x14ac:dyDescent="0.3">
      <c r="B16" s="247"/>
      <c r="C16" s="247"/>
      <c r="D16" s="249"/>
      <c r="E16" s="251"/>
      <c r="F16" s="121" t="s">
        <v>88</v>
      </c>
      <c r="G16" s="238"/>
    </row>
    <row r="17" spans="2:7" s="1" customFormat="1" ht="30.75" thickBot="1" x14ac:dyDescent="0.3">
      <c r="B17" s="247"/>
      <c r="C17" s="247"/>
      <c r="D17" s="249"/>
      <c r="E17" s="251"/>
      <c r="F17" s="121" t="s">
        <v>89</v>
      </c>
      <c r="G17" s="238"/>
    </row>
    <row r="18" spans="2:7" s="1" customFormat="1" ht="30.75" thickBot="1" x14ac:dyDescent="0.3">
      <c r="B18" s="247"/>
      <c r="C18" s="247"/>
      <c r="D18" s="249"/>
      <c r="E18" s="251"/>
      <c r="F18" s="121" t="s">
        <v>90</v>
      </c>
      <c r="G18" s="238"/>
    </row>
    <row r="19" spans="2:7" s="1" customFormat="1" ht="30.75" thickBot="1" x14ac:dyDescent="0.3">
      <c r="B19" s="247"/>
      <c r="C19" s="247"/>
      <c r="D19" s="249"/>
      <c r="E19" s="251"/>
      <c r="F19" s="121" t="s">
        <v>91</v>
      </c>
      <c r="G19" s="239"/>
    </row>
    <row r="20" spans="2:7" s="1" customFormat="1" ht="30.75" thickBot="1" x14ac:dyDescent="0.3">
      <c r="B20" s="177" t="s">
        <v>60</v>
      </c>
      <c r="C20" s="177" t="s">
        <v>243</v>
      </c>
      <c r="D20" s="243">
        <v>43832</v>
      </c>
      <c r="E20" s="240">
        <v>44043</v>
      </c>
      <c r="F20" s="121" t="s">
        <v>246</v>
      </c>
      <c r="G20" s="177"/>
    </row>
    <row r="21" spans="2:7" s="1" customFormat="1" ht="30.75" thickBot="1" x14ac:dyDescent="0.3">
      <c r="B21" s="238"/>
      <c r="C21" s="238"/>
      <c r="D21" s="244"/>
      <c r="E21" s="241"/>
      <c r="F21" s="105" t="s">
        <v>244</v>
      </c>
      <c r="G21" s="238"/>
    </row>
    <row r="22" spans="2:7" s="1" customFormat="1" ht="23.25" customHeight="1" thickBot="1" x14ac:dyDescent="0.3">
      <c r="B22" s="239"/>
      <c r="C22" s="239"/>
      <c r="D22" s="245"/>
      <c r="E22" s="242"/>
      <c r="F22" s="105" t="s">
        <v>245</v>
      </c>
      <c r="G22" s="239"/>
    </row>
    <row r="23" spans="2:7" s="1" customFormat="1" ht="56.25" customHeight="1" thickBot="1" x14ac:dyDescent="0.3">
      <c r="B23" s="177" t="s">
        <v>225</v>
      </c>
      <c r="C23" s="177" t="s">
        <v>247</v>
      </c>
      <c r="D23" s="254">
        <v>43467</v>
      </c>
      <c r="E23" s="257">
        <v>46022</v>
      </c>
      <c r="F23" s="121" t="s">
        <v>92</v>
      </c>
      <c r="G23" s="177" t="s">
        <v>251</v>
      </c>
    </row>
    <row r="24" spans="2:7" s="1" customFormat="1" ht="53.25" customHeight="1" thickBot="1" x14ac:dyDescent="0.3">
      <c r="B24" s="238"/>
      <c r="C24" s="238"/>
      <c r="D24" s="255"/>
      <c r="E24" s="258"/>
      <c r="F24" s="126" t="s">
        <v>248</v>
      </c>
      <c r="G24" s="238"/>
    </row>
    <row r="25" spans="2:7" s="1" customFormat="1" ht="52.5" customHeight="1" thickBot="1" x14ac:dyDescent="0.3">
      <c r="B25" s="238"/>
      <c r="C25" s="238"/>
      <c r="D25" s="255"/>
      <c r="E25" s="258"/>
      <c r="F25" s="126" t="s">
        <v>249</v>
      </c>
      <c r="G25" s="238"/>
    </row>
    <row r="26" spans="2:7" s="1" customFormat="1" ht="52.5" customHeight="1" thickBot="1" x14ac:dyDescent="0.3">
      <c r="B26" s="239"/>
      <c r="C26" s="239"/>
      <c r="D26" s="256"/>
      <c r="E26" s="259"/>
      <c r="F26" s="126" t="s">
        <v>250</v>
      </c>
      <c r="G26" s="239"/>
    </row>
    <row r="27" spans="2:7" s="1" customFormat="1" ht="16.5" thickBot="1" x14ac:dyDescent="0.3">
      <c r="B27" s="17"/>
      <c r="C27" s="17"/>
      <c r="D27" s="17"/>
      <c r="E27" s="17"/>
      <c r="F27" s="17"/>
      <c r="G27" s="17"/>
    </row>
    <row r="28" spans="2:7" s="1" customFormat="1" ht="16.5" thickBot="1" x14ac:dyDescent="0.3">
      <c r="B28" s="235" t="s">
        <v>13</v>
      </c>
      <c r="C28" s="236"/>
      <c r="D28" s="236"/>
      <c r="E28" s="237"/>
      <c r="F28" s="17"/>
      <c r="G28" s="17"/>
    </row>
    <row r="29" spans="2:7" s="1" customFormat="1" ht="16.5" thickBot="1" x14ac:dyDescent="0.3">
      <c r="B29" s="143" t="s">
        <v>5</v>
      </c>
      <c r="C29" s="143" t="s">
        <v>14</v>
      </c>
      <c r="D29" s="143" t="s">
        <v>15</v>
      </c>
      <c r="E29" s="143" t="s">
        <v>16</v>
      </c>
      <c r="F29" s="17"/>
      <c r="G29" s="17"/>
    </row>
    <row r="30" spans="2:7" s="1" customFormat="1" ht="84" customHeight="1" thickBot="1" x14ac:dyDescent="0.3">
      <c r="B30" s="141" t="s">
        <v>201</v>
      </c>
      <c r="C30" s="146" t="s">
        <v>252</v>
      </c>
      <c r="D30" s="132" t="s">
        <v>116</v>
      </c>
      <c r="E30" s="133">
        <v>1</v>
      </c>
      <c r="F30" s="17"/>
      <c r="G30" s="17"/>
    </row>
    <row r="31" spans="2:7" s="1" customFormat="1" ht="84" customHeight="1" thickBot="1" x14ac:dyDescent="0.3">
      <c r="B31" s="141" t="s">
        <v>120</v>
      </c>
      <c r="C31" s="146" t="s">
        <v>253</v>
      </c>
      <c r="D31" s="132" t="s">
        <v>116</v>
      </c>
      <c r="E31" s="133">
        <v>1</v>
      </c>
      <c r="F31" s="17"/>
      <c r="G31" s="17"/>
    </row>
    <row r="32" spans="2:7" s="1" customFormat="1" ht="72.75" customHeight="1" thickBot="1" x14ac:dyDescent="0.3">
      <c r="B32" s="141" t="s">
        <v>139</v>
      </c>
      <c r="C32" s="146" t="s">
        <v>254</v>
      </c>
      <c r="D32" s="132" t="s">
        <v>116</v>
      </c>
      <c r="E32" s="133">
        <v>1</v>
      </c>
      <c r="F32" s="17"/>
      <c r="G32" s="17"/>
    </row>
    <row r="33" spans="2:7" s="1" customFormat="1" ht="72.75" customHeight="1" thickBot="1" x14ac:dyDescent="0.3">
      <c r="B33" s="141" t="s">
        <v>141</v>
      </c>
      <c r="C33" s="146" t="s">
        <v>140</v>
      </c>
      <c r="D33" s="132" t="s">
        <v>116</v>
      </c>
      <c r="E33" s="133">
        <v>1</v>
      </c>
      <c r="F33" s="17"/>
      <c r="G33" s="17"/>
    </row>
    <row r="34" spans="2:7" s="1" customFormat="1" ht="69" customHeight="1" thickBot="1" x14ac:dyDescent="0.3">
      <c r="B34" s="141" t="s">
        <v>142</v>
      </c>
      <c r="C34" s="146" t="s">
        <v>143</v>
      </c>
      <c r="D34" s="132" t="s">
        <v>116</v>
      </c>
      <c r="E34" s="133">
        <v>1</v>
      </c>
      <c r="F34" s="17"/>
      <c r="G34" s="17"/>
    </row>
    <row r="35" spans="2:7" s="1" customFormat="1" ht="84" customHeight="1" thickBot="1" x14ac:dyDescent="0.3">
      <c r="B35" s="141" t="s">
        <v>144</v>
      </c>
      <c r="C35" s="146" t="s">
        <v>145</v>
      </c>
      <c r="D35" s="132" t="s">
        <v>116</v>
      </c>
      <c r="E35" s="133">
        <v>1</v>
      </c>
      <c r="F35" s="17"/>
      <c r="G35" s="17"/>
    </row>
    <row r="36" spans="2:7" s="1" customFormat="1" ht="101.25" customHeight="1" thickBot="1" x14ac:dyDescent="0.3">
      <c r="B36" s="141" t="s">
        <v>121</v>
      </c>
      <c r="C36" s="146" t="s">
        <v>255</v>
      </c>
      <c r="D36" s="132" t="s">
        <v>116</v>
      </c>
      <c r="E36" s="133">
        <v>1</v>
      </c>
      <c r="F36" s="17"/>
      <c r="G36" s="17"/>
    </row>
    <row r="37" spans="2:7" s="1" customFormat="1" ht="141.75" customHeight="1" thickBot="1" x14ac:dyDescent="0.3">
      <c r="B37" s="141" t="s">
        <v>256</v>
      </c>
      <c r="C37" s="146" t="s">
        <v>296</v>
      </c>
      <c r="D37" s="132" t="s">
        <v>116</v>
      </c>
      <c r="E37" s="133">
        <v>1</v>
      </c>
      <c r="F37" s="17"/>
      <c r="G37" s="17"/>
    </row>
    <row r="38" spans="2:7" s="1" customFormat="1" ht="16.5" thickBot="1" x14ac:dyDescent="0.3">
      <c r="B38" s="17"/>
      <c r="C38" s="17"/>
      <c r="D38" s="17"/>
      <c r="E38" s="17"/>
      <c r="F38" s="17"/>
      <c r="G38" s="17"/>
    </row>
    <row r="39" spans="2:7" s="1" customFormat="1" ht="16.5" thickBot="1" x14ac:dyDescent="0.3">
      <c r="B39" s="252" t="s">
        <v>17</v>
      </c>
      <c r="C39" s="252"/>
      <c r="D39" s="252"/>
      <c r="E39" s="252"/>
      <c r="F39" s="252"/>
      <c r="G39" s="253"/>
    </row>
    <row r="40" spans="2:7" s="1" customFormat="1" ht="16.5" thickBot="1" x14ac:dyDescent="0.3">
      <c r="B40" s="112" t="s">
        <v>257</v>
      </c>
      <c r="C40" s="260" t="s">
        <v>202</v>
      </c>
      <c r="D40" s="261"/>
      <c r="E40" s="261"/>
      <c r="F40" s="261"/>
      <c r="G40" s="262"/>
    </row>
    <row r="41" spans="2:7" s="1" customFormat="1" ht="16.5" thickBot="1" x14ac:dyDescent="0.3">
      <c r="B41" s="224"/>
      <c r="C41" s="225"/>
      <c r="D41" s="225"/>
      <c r="E41" s="225"/>
      <c r="F41" s="225"/>
      <c r="G41" s="234"/>
    </row>
    <row r="42" spans="2:7" s="19" customFormat="1" ht="16.5" thickBot="1" x14ac:dyDescent="0.3">
      <c r="B42" s="143" t="s">
        <v>18</v>
      </c>
      <c r="C42" s="143" t="s">
        <v>19</v>
      </c>
      <c r="D42" s="208" t="s">
        <v>20</v>
      </c>
      <c r="E42" s="208"/>
      <c r="F42" s="208"/>
      <c r="G42" s="144" t="s">
        <v>6</v>
      </c>
    </row>
    <row r="43" spans="2:7" s="19" customFormat="1" ht="64.5" customHeight="1" thickBot="1" x14ac:dyDescent="0.3">
      <c r="B43" s="147" t="s">
        <v>281</v>
      </c>
      <c r="C43" s="141" t="s">
        <v>146</v>
      </c>
      <c r="D43" s="209" t="s">
        <v>258</v>
      </c>
      <c r="E43" s="210"/>
      <c r="F43" s="211"/>
      <c r="G43" s="140">
        <f>131 * (1800000*1.5)</f>
        <v>353700000</v>
      </c>
    </row>
    <row r="44" spans="2:7" s="19" customFormat="1" ht="53.25" customHeight="1" thickBot="1" x14ac:dyDescent="0.3">
      <c r="B44" s="147" t="s">
        <v>282</v>
      </c>
      <c r="C44" s="141" t="s">
        <v>147</v>
      </c>
      <c r="D44" s="209" t="s">
        <v>148</v>
      </c>
      <c r="E44" s="210"/>
      <c r="F44" s="211"/>
      <c r="G44" s="140">
        <v>0</v>
      </c>
    </row>
    <row r="45" spans="2:7" s="19" customFormat="1" ht="84" customHeight="1" thickBot="1" x14ac:dyDescent="0.3">
      <c r="B45" s="147" t="s">
        <v>282</v>
      </c>
      <c r="C45" s="141" t="s">
        <v>259</v>
      </c>
      <c r="D45" s="209" t="s">
        <v>148</v>
      </c>
      <c r="E45" s="210"/>
      <c r="F45" s="211"/>
      <c r="G45" s="140">
        <v>0</v>
      </c>
    </row>
    <row r="46" spans="2:7" s="18" customFormat="1" ht="50.25" customHeight="1" thickBot="1" x14ac:dyDescent="0.3">
      <c r="B46" s="139" t="s">
        <v>156</v>
      </c>
      <c r="C46" s="141" t="s">
        <v>260</v>
      </c>
      <c r="D46" s="209" t="s">
        <v>98</v>
      </c>
      <c r="E46" s="210"/>
      <c r="F46" s="211"/>
      <c r="G46" s="119">
        <v>265000000</v>
      </c>
    </row>
    <row r="47" spans="2:7" s="1" customFormat="1" x14ac:dyDescent="0.25"/>
    <row r="48" spans="2:7" s="1" customFormat="1" x14ac:dyDescent="0.25"/>
    <row r="49" s="1" customFormat="1" x14ac:dyDescent="0.25"/>
    <row r="50" s="1" customFormat="1" ht="48" hidden="1" customHeight="1" x14ac:dyDescent="0.25"/>
    <row r="51" s="1" customFormat="1" hidden="1" x14ac:dyDescent="0.25"/>
    <row r="52" s="1" customFormat="1" hidden="1" x14ac:dyDescent="0.25"/>
    <row r="53" s="1" customFormat="1" hidden="1" x14ac:dyDescent="0.25"/>
    <row r="54" s="1" customFormat="1" ht="15" hidden="1" customHeight="1" x14ac:dyDescent="0.25"/>
    <row r="55" ht="15" hidden="1" customHeight="1" x14ac:dyDescent="0.25"/>
  </sheetData>
  <mergeCells count="29">
    <mergeCell ref="D42:F42"/>
    <mergeCell ref="D46:F46"/>
    <mergeCell ref="B13:B19"/>
    <mergeCell ref="C13:C19"/>
    <mergeCell ref="D13:D19"/>
    <mergeCell ref="E13:E19"/>
    <mergeCell ref="B23:B26"/>
    <mergeCell ref="B39:G39"/>
    <mergeCell ref="D23:D26"/>
    <mergeCell ref="E23:E26"/>
    <mergeCell ref="C40:G40"/>
    <mergeCell ref="D43:F43"/>
    <mergeCell ref="D45:F45"/>
    <mergeCell ref="D44:F44"/>
    <mergeCell ref="G13:G19"/>
    <mergeCell ref="B2:G2"/>
    <mergeCell ref="B4:G4"/>
    <mergeCell ref="B6:G6"/>
    <mergeCell ref="B8:G8"/>
    <mergeCell ref="B41:G41"/>
    <mergeCell ref="B28:E28"/>
    <mergeCell ref="G23:G26"/>
    <mergeCell ref="D10:F10"/>
    <mergeCell ref="E20:E22"/>
    <mergeCell ref="D20:D22"/>
    <mergeCell ref="C20:C22"/>
    <mergeCell ref="G20:G22"/>
    <mergeCell ref="C23:C26"/>
    <mergeCell ref="B20:B2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/>
  </sheetViews>
  <sheetFormatPr baseColWidth="10" defaultColWidth="0" defaultRowHeight="15" customHeight="1" zeroHeight="1" x14ac:dyDescent="0.25"/>
  <cols>
    <col min="1" max="1" width="2.42578125" customWidth="1"/>
    <col min="2" max="2" width="28" customWidth="1"/>
    <col min="3" max="3" width="23.85546875" customWidth="1"/>
    <col min="4" max="4" width="15.85546875" bestFit="1" customWidth="1"/>
    <col min="5" max="5" width="12.7109375" customWidth="1"/>
    <col min="6" max="6" width="27.5703125" customWidth="1"/>
    <col min="7" max="7" width="25.7109375" customWidth="1"/>
    <col min="8" max="8" width="5.7109375" customWidth="1"/>
    <col min="9" max="10" width="0" hidden="1" customWidth="1"/>
    <col min="11" max="16384" width="11.42578125" hidden="1"/>
  </cols>
  <sheetData>
    <row r="1" spans="2:10" s="1" customFormat="1" ht="15.75" thickBot="1" x14ac:dyDescent="0.3"/>
    <row r="2" spans="2:10" s="1" customFormat="1" ht="16.5" thickBot="1" x14ac:dyDescent="0.3">
      <c r="B2" s="212" t="s">
        <v>261</v>
      </c>
      <c r="C2" s="213"/>
      <c r="D2" s="213"/>
      <c r="E2" s="213"/>
      <c r="F2" s="213"/>
      <c r="G2" s="214"/>
    </row>
    <row r="3" spans="2:10" s="1" customFormat="1" ht="15.75" thickBot="1" x14ac:dyDescent="0.3">
      <c r="B3" s="99"/>
      <c r="C3" s="99"/>
      <c r="D3" s="99"/>
      <c r="E3" s="99"/>
      <c r="F3" s="99"/>
      <c r="G3" s="99"/>
    </row>
    <row r="4" spans="2:10" s="1" customFormat="1" ht="19.5" customHeight="1" thickBot="1" x14ac:dyDescent="0.3">
      <c r="B4" s="212" t="s">
        <v>262</v>
      </c>
      <c r="C4" s="216"/>
      <c r="D4" s="216"/>
      <c r="E4" s="216"/>
      <c r="F4" s="216"/>
      <c r="G4" s="217"/>
    </row>
    <row r="5" spans="2:10" s="1" customFormat="1" ht="15.75" thickBot="1" x14ac:dyDescent="0.3">
      <c r="B5" s="99"/>
      <c r="C5" s="99"/>
      <c r="D5" s="99"/>
      <c r="E5" s="99"/>
      <c r="F5" s="99"/>
      <c r="G5" s="99"/>
    </row>
    <row r="6" spans="2:10" s="1" customFormat="1" ht="114" customHeight="1" thickBot="1" x14ac:dyDescent="0.3">
      <c r="B6" s="218" t="s">
        <v>273</v>
      </c>
      <c r="C6" s="219"/>
      <c r="D6" s="219"/>
      <c r="E6" s="219"/>
      <c r="F6" s="219"/>
      <c r="G6" s="220"/>
    </row>
    <row r="7" spans="2:10" s="1" customFormat="1" ht="15.75" thickBot="1" x14ac:dyDescent="0.3">
      <c r="B7" s="100"/>
      <c r="C7" s="100"/>
      <c r="D7" s="100"/>
      <c r="E7" s="100"/>
      <c r="F7" s="100"/>
      <c r="G7" s="100"/>
    </row>
    <row r="8" spans="2:10" s="1" customFormat="1" ht="20.25" customHeight="1" thickBot="1" x14ac:dyDescent="0.3">
      <c r="B8" s="218" t="s">
        <v>230</v>
      </c>
      <c r="C8" s="219"/>
      <c r="D8" s="219"/>
      <c r="E8" s="219"/>
      <c r="F8" s="219"/>
      <c r="G8" s="220"/>
    </row>
    <row r="9" spans="2:10" s="1" customFormat="1" ht="15.75" thickBot="1" x14ac:dyDescent="0.3">
      <c r="B9" s="100"/>
      <c r="C9" s="100"/>
      <c r="D9" s="100"/>
      <c r="E9" s="100"/>
      <c r="F9" s="100"/>
      <c r="G9" s="100"/>
    </row>
    <row r="10" spans="2:10" s="1" customFormat="1" ht="18.75" customHeight="1" thickBot="1" x14ac:dyDescent="0.3">
      <c r="B10" s="101" t="s">
        <v>263</v>
      </c>
      <c r="C10" s="102"/>
      <c r="D10" s="219" t="s">
        <v>239</v>
      </c>
      <c r="E10" s="230"/>
      <c r="F10" s="230"/>
      <c r="G10" s="103"/>
    </row>
    <row r="11" spans="2:10" s="1" customFormat="1" ht="16.5" thickBot="1" x14ac:dyDescent="0.3">
      <c r="B11" s="17"/>
      <c r="C11" s="17"/>
      <c r="D11" s="17"/>
      <c r="E11" s="17"/>
      <c r="F11" s="17"/>
      <c r="G11" s="17"/>
    </row>
    <row r="12" spans="2:10" s="1" customFormat="1" ht="32.25" thickBot="1" x14ac:dyDescent="0.3">
      <c r="B12" s="104" t="s">
        <v>12</v>
      </c>
      <c r="C12" s="162" t="s">
        <v>298</v>
      </c>
      <c r="D12" s="163" t="s">
        <v>299</v>
      </c>
      <c r="E12" s="163" t="s">
        <v>300</v>
      </c>
      <c r="F12" s="163" t="s">
        <v>301</v>
      </c>
      <c r="G12" s="163" t="s">
        <v>20</v>
      </c>
      <c r="J12" s="3"/>
    </row>
    <row r="13" spans="2:10" s="1" customFormat="1" ht="30.75" thickBot="1" x14ac:dyDescent="0.3">
      <c r="B13" s="246" t="s">
        <v>61</v>
      </c>
      <c r="C13" s="246" t="s">
        <v>76</v>
      </c>
      <c r="D13" s="248">
        <v>43497</v>
      </c>
      <c r="E13" s="250">
        <v>43830</v>
      </c>
      <c r="F13" s="121" t="s">
        <v>264</v>
      </c>
      <c r="G13" s="264"/>
      <c r="J13" s="3"/>
    </row>
    <row r="14" spans="2:10" s="1" customFormat="1" ht="21" customHeight="1" thickBot="1" x14ac:dyDescent="0.3">
      <c r="B14" s="247"/>
      <c r="C14" s="247"/>
      <c r="D14" s="249"/>
      <c r="E14" s="263"/>
      <c r="F14" s="121" t="s">
        <v>93</v>
      </c>
      <c r="G14" s="265"/>
    </row>
    <row r="15" spans="2:10" s="1" customFormat="1" ht="21" customHeight="1" thickBot="1" x14ac:dyDescent="0.3">
      <c r="B15" s="247"/>
      <c r="C15" s="247"/>
      <c r="D15" s="249"/>
      <c r="E15" s="263"/>
      <c r="F15" s="118" t="s">
        <v>94</v>
      </c>
      <c r="G15" s="265"/>
    </row>
    <row r="16" spans="2:10" s="1" customFormat="1" ht="45.75" thickBot="1" x14ac:dyDescent="0.3">
      <c r="B16" s="247"/>
      <c r="C16" s="247"/>
      <c r="D16" s="249"/>
      <c r="E16" s="263"/>
      <c r="F16" s="121" t="s">
        <v>99</v>
      </c>
      <c r="G16" s="265"/>
    </row>
    <row r="17" spans="2:7" s="1" customFormat="1" ht="45.75" thickBot="1" x14ac:dyDescent="0.3">
      <c r="B17" s="247"/>
      <c r="C17" s="247"/>
      <c r="D17" s="249"/>
      <c r="E17" s="263"/>
      <c r="F17" s="121" t="s">
        <v>265</v>
      </c>
      <c r="G17" s="265"/>
    </row>
    <row r="18" spans="2:7" s="1" customFormat="1" ht="35.25" customHeight="1" thickBot="1" x14ac:dyDescent="0.3">
      <c r="B18" s="247"/>
      <c r="C18" s="247"/>
      <c r="D18" s="249"/>
      <c r="E18" s="263"/>
      <c r="F18" s="93" t="s">
        <v>101</v>
      </c>
      <c r="G18" s="266"/>
    </row>
    <row r="19" spans="2:7" s="1" customFormat="1" ht="35.25" customHeight="1" thickBot="1" x14ac:dyDescent="0.3">
      <c r="B19" s="177" t="s">
        <v>62</v>
      </c>
      <c r="C19" s="177" t="s">
        <v>243</v>
      </c>
      <c r="D19" s="243">
        <v>43832</v>
      </c>
      <c r="E19" s="240">
        <v>44043</v>
      </c>
      <c r="F19" s="121" t="s">
        <v>246</v>
      </c>
      <c r="G19" s="177"/>
    </row>
    <row r="20" spans="2:7" s="1" customFormat="1" ht="33.75" customHeight="1" thickBot="1" x14ac:dyDescent="0.3">
      <c r="B20" s="238"/>
      <c r="C20" s="238"/>
      <c r="D20" s="244"/>
      <c r="E20" s="241"/>
      <c r="F20" s="121" t="s">
        <v>244</v>
      </c>
      <c r="G20" s="238"/>
    </row>
    <row r="21" spans="2:7" s="1" customFormat="1" ht="24.75" customHeight="1" thickBot="1" x14ac:dyDescent="0.3">
      <c r="B21" s="239"/>
      <c r="C21" s="239"/>
      <c r="D21" s="245"/>
      <c r="E21" s="242"/>
      <c r="F21" s="121" t="s">
        <v>245</v>
      </c>
      <c r="G21" s="239"/>
    </row>
    <row r="22" spans="2:7" s="1" customFormat="1" ht="46.5" customHeight="1" thickBot="1" x14ac:dyDescent="0.3">
      <c r="B22" s="141" t="s">
        <v>185</v>
      </c>
      <c r="C22" s="141" t="s">
        <v>76</v>
      </c>
      <c r="D22" s="130">
        <v>44044</v>
      </c>
      <c r="E22" s="131">
        <v>46752</v>
      </c>
      <c r="F22" s="93" t="s">
        <v>102</v>
      </c>
      <c r="G22" s="118"/>
    </row>
    <row r="23" spans="2:7" s="1" customFormat="1" ht="16.5" thickBot="1" x14ac:dyDescent="0.3">
      <c r="B23" s="17"/>
      <c r="C23" s="17"/>
      <c r="D23" s="17"/>
      <c r="E23" s="17"/>
      <c r="F23" s="17"/>
      <c r="G23" s="17"/>
    </row>
    <row r="24" spans="2:7" s="1" customFormat="1" ht="16.5" thickBot="1" x14ac:dyDescent="0.3">
      <c r="B24" s="221" t="s">
        <v>13</v>
      </c>
      <c r="C24" s="222"/>
      <c r="D24" s="222"/>
      <c r="E24" s="223"/>
      <c r="F24" s="17"/>
      <c r="G24" s="17"/>
    </row>
    <row r="25" spans="2:7" s="1" customFormat="1" ht="16.5" thickBot="1" x14ac:dyDescent="0.3">
      <c r="B25" s="143" t="s">
        <v>5</v>
      </c>
      <c r="C25" s="143" t="s">
        <v>14</v>
      </c>
      <c r="D25" s="143" t="s">
        <v>15</v>
      </c>
      <c r="E25" s="143" t="s">
        <v>16</v>
      </c>
      <c r="F25" s="17"/>
      <c r="G25" s="17"/>
    </row>
    <row r="26" spans="2:7" s="1" customFormat="1" ht="52.5" customHeight="1" thickBot="1" x14ac:dyDescent="0.3">
      <c r="B26" s="141" t="s">
        <v>118</v>
      </c>
      <c r="C26" s="146" t="s">
        <v>266</v>
      </c>
      <c r="D26" s="141" t="s">
        <v>116</v>
      </c>
      <c r="E26" s="145">
        <v>1</v>
      </c>
      <c r="F26" s="17"/>
      <c r="G26" s="17"/>
    </row>
    <row r="27" spans="2:7" s="1" customFormat="1" ht="51.75" customHeight="1" thickBot="1" x14ac:dyDescent="0.3">
      <c r="B27" s="141" t="s">
        <v>119</v>
      </c>
      <c r="C27" s="146" t="s">
        <v>267</v>
      </c>
      <c r="D27" s="132" t="s">
        <v>116</v>
      </c>
      <c r="E27" s="133">
        <v>1</v>
      </c>
      <c r="F27" s="17"/>
      <c r="G27" s="17"/>
    </row>
    <row r="28" spans="2:7" s="1" customFormat="1" ht="97.5" customHeight="1" thickBot="1" x14ac:dyDescent="0.3">
      <c r="B28" s="141" t="s">
        <v>123</v>
      </c>
      <c r="C28" s="146" t="s">
        <v>268</v>
      </c>
      <c r="D28" s="132" t="s">
        <v>116</v>
      </c>
      <c r="E28" s="133">
        <v>1</v>
      </c>
      <c r="F28" s="17"/>
      <c r="G28" s="17"/>
    </row>
    <row r="29" spans="2:7" s="1" customFormat="1" ht="95.25" customHeight="1" thickBot="1" x14ac:dyDescent="0.3">
      <c r="B29" s="141" t="s">
        <v>122</v>
      </c>
      <c r="C29" s="146" t="s">
        <v>269</v>
      </c>
      <c r="D29" s="132" t="s">
        <v>116</v>
      </c>
      <c r="E29" s="133">
        <v>1</v>
      </c>
      <c r="F29" s="17"/>
      <c r="G29" s="17"/>
    </row>
    <row r="30" spans="2:7" s="1" customFormat="1" ht="16.5" thickBot="1" x14ac:dyDescent="0.3">
      <c r="B30" s="17"/>
      <c r="C30" s="17"/>
      <c r="D30" s="17"/>
      <c r="E30" s="17"/>
      <c r="F30" s="17"/>
      <c r="G30" s="17"/>
    </row>
    <row r="31" spans="2:7" s="1" customFormat="1" ht="16.5" thickBot="1" x14ac:dyDescent="0.3">
      <c r="B31" s="224" t="s">
        <v>17</v>
      </c>
      <c r="C31" s="225"/>
      <c r="D31" s="225"/>
      <c r="E31" s="225"/>
      <c r="F31" s="225"/>
      <c r="G31" s="226"/>
    </row>
    <row r="32" spans="2:7" s="1" customFormat="1" ht="16.5" thickBot="1" x14ac:dyDescent="0.3">
      <c r="B32" s="112" t="s">
        <v>270</v>
      </c>
      <c r="C32" s="260" t="s">
        <v>202</v>
      </c>
      <c r="D32" s="261"/>
      <c r="E32" s="261"/>
      <c r="F32" s="261"/>
      <c r="G32" s="262"/>
    </row>
    <row r="33" spans="2:7" s="1" customFormat="1" ht="16.5" thickBot="1" x14ac:dyDescent="0.3">
      <c r="B33" s="224"/>
      <c r="C33" s="225"/>
      <c r="D33" s="225"/>
      <c r="E33" s="225"/>
      <c r="F33" s="225"/>
      <c r="G33" s="234"/>
    </row>
    <row r="34" spans="2:7" s="19" customFormat="1" ht="16.5" thickBot="1" x14ac:dyDescent="0.3">
      <c r="B34" s="156" t="s">
        <v>18</v>
      </c>
      <c r="C34" s="156" t="s">
        <v>19</v>
      </c>
      <c r="D34" s="208" t="s">
        <v>20</v>
      </c>
      <c r="E34" s="208"/>
      <c r="F34" s="208"/>
      <c r="G34" s="157" t="s">
        <v>6</v>
      </c>
    </row>
    <row r="35" spans="2:7" s="18" customFormat="1" ht="49.5" customHeight="1" thickBot="1" x14ac:dyDescent="0.3">
      <c r="B35" s="139" t="s">
        <v>156</v>
      </c>
      <c r="C35" s="141" t="s">
        <v>271</v>
      </c>
      <c r="D35" s="209" t="s">
        <v>297</v>
      </c>
      <c r="E35" s="210"/>
      <c r="F35" s="211"/>
      <c r="G35" s="119">
        <v>350000000</v>
      </c>
    </row>
    <row r="36" spans="2:7" s="18" customFormat="1" ht="49.5" customHeight="1" thickBot="1" x14ac:dyDescent="0.3">
      <c r="B36" s="139" t="s">
        <v>156</v>
      </c>
      <c r="C36" s="141" t="s">
        <v>272</v>
      </c>
      <c r="D36" s="209" t="s">
        <v>150</v>
      </c>
      <c r="E36" s="210"/>
      <c r="F36" s="211"/>
      <c r="G36" s="119">
        <f xml:space="preserve"> 1400000*6500</f>
        <v>9100000000</v>
      </c>
    </row>
    <row r="37" spans="2:7" s="1" customFormat="1" x14ac:dyDescent="0.25"/>
    <row r="38" spans="2:7" s="1" customFormat="1" x14ac:dyDescent="0.25"/>
    <row r="39" spans="2:7" s="1" customFormat="1" x14ac:dyDescent="0.25"/>
    <row r="40" spans="2:7" s="1" customFormat="1" hidden="1" x14ac:dyDescent="0.25"/>
    <row r="41" spans="2:7" s="1" customFormat="1" hidden="1" x14ac:dyDescent="0.25"/>
    <row r="42" spans="2:7" s="1" customFormat="1" hidden="1" x14ac:dyDescent="0.25"/>
    <row r="43" spans="2:7" s="1" customFormat="1" hidden="1" x14ac:dyDescent="0.25"/>
    <row r="44" spans="2:7" s="1" customFormat="1" ht="15" hidden="1" customHeight="1" x14ac:dyDescent="0.25"/>
    <row r="45" spans="2:7" s="1" customFormat="1" ht="15" hidden="1" customHeight="1" x14ac:dyDescent="0.25"/>
    <row r="46" spans="2:7" s="1" customFormat="1" ht="15" hidden="1" customHeight="1" x14ac:dyDescent="0.25"/>
    <row r="47" spans="2:7" s="1" customFormat="1" ht="15" hidden="1" customHeight="1" x14ac:dyDescent="0.25"/>
    <row r="48" spans="2:7" ht="15" hidden="1" customHeight="1" x14ac:dyDescent="0.25"/>
  </sheetData>
  <mergeCells count="22">
    <mergeCell ref="B33:G33"/>
    <mergeCell ref="G19:G21"/>
    <mergeCell ref="E19:E21"/>
    <mergeCell ref="D19:D21"/>
    <mergeCell ref="C19:C21"/>
    <mergeCell ref="B19:B21"/>
    <mergeCell ref="B2:G2"/>
    <mergeCell ref="B4:G4"/>
    <mergeCell ref="B6:G6"/>
    <mergeCell ref="B8:G8"/>
    <mergeCell ref="D36:F36"/>
    <mergeCell ref="B24:E24"/>
    <mergeCell ref="D34:F34"/>
    <mergeCell ref="D35:F35"/>
    <mergeCell ref="B31:G31"/>
    <mergeCell ref="E13:E18"/>
    <mergeCell ref="B13:B18"/>
    <mergeCell ref="C13:C18"/>
    <mergeCell ref="D13:D18"/>
    <mergeCell ref="C32:G32"/>
    <mergeCell ref="D10:F10"/>
    <mergeCell ref="G13:G18"/>
  </mergeCells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baseColWidth="10" defaultColWidth="0" defaultRowHeight="15" customHeight="1" zeroHeight="1" x14ac:dyDescent="0.25"/>
  <cols>
    <col min="1" max="1" width="2.42578125" style="1" customWidth="1"/>
    <col min="2" max="2" width="28" style="1" customWidth="1"/>
    <col min="3" max="3" width="23.85546875" style="1" customWidth="1"/>
    <col min="4" max="4" width="16.140625" style="1" bestFit="1" customWidth="1"/>
    <col min="5" max="5" width="12.7109375" style="1" bestFit="1" customWidth="1"/>
    <col min="6" max="6" width="27.5703125" style="1" customWidth="1"/>
    <col min="7" max="7" width="25.7109375" style="1" customWidth="1"/>
    <col min="8" max="8" width="5.7109375" style="1" customWidth="1"/>
    <col min="9" max="10" width="0" style="1" hidden="1" customWidth="1"/>
    <col min="11" max="16384" width="11.42578125" style="1" hidden="1"/>
  </cols>
  <sheetData>
    <row r="1" spans="2:10" ht="15.75" thickBot="1" x14ac:dyDescent="0.3"/>
    <row r="2" spans="2:10" ht="16.5" thickBot="1" x14ac:dyDescent="0.3">
      <c r="B2" s="212" t="s">
        <v>274</v>
      </c>
      <c r="C2" s="213"/>
      <c r="D2" s="213"/>
      <c r="E2" s="213"/>
      <c r="F2" s="213"/>
      <c r="G2" s="214"/>
    </row>
    <row r="3" spans="2:10" ht="15.75" thickBot="1" x14ac:dyDescent="0.3">
      <c r="B3" s="99"/>
      <c r="C3" s="99"/>
      <c r="D3" s="99"/>
      <c r="E3" s="99"/>
      <c r="F3" s="99"/>
      <c r="G3" s="99"/>
    </row>
    <row r="4" spans="2:10" ht="33.75" customHeight="1" thickBot="1" x14ac:dyDescent="0.3">
      <c r="B4" s="215" t="s">
        <v>276</v>
      </c>
      <c r="C4" s="219"/>
      <c r="D4" s="219"/>
      <c r="E4" s="219"/>
      <c r="F4" s="219"/>
      <c r="G4" s="220"/>
    </row>
    <row r="5" spans="2:10" ht="15.75" thickBot="1" x14ac:dyDescent="0.3">
      <c r="B5" s="99"/>
      <c r="C5" s="99"/>
      <c r="D5" s="99"/>
      <c r="E5" s="99"/>
      <c r="F5" s="99"/>
      <c r="G5" s="99"/>
    </row>
    <row r="6" spans="2:10" ht="114.75" customHeight="1" thickBot="1" x14ac:dyDescent="0.3">
      <c r="B6" s="218" t="s">
        <v>277</v>
      </c>
      <c r="C6" s="219"/>
      <c r="D6" s="219"/>
      <c r="E6" s="219"/>
      <c r="F6" s="219"/>
      <c r="G6" s="220"/>
    </row>
    <row r="7" spans="2:10" ht="15.75" thickBot="1" x14ac:dyDescent="0.3">
      <c r="B7" s="100"/>
      <c r="C7" s="100"/>
      <c r="D7" s="100"/>
      <c r="E7" s="100"/>
      <c r="F7" s="100"/>
      <c r="G7" s="100"/>
    </row>
    <row r="8" spans="2:10" ht="18.75" customHeight="1" thickBot="1" x14ac:dyDescent="0.3">
      <c r="B8" s="218" t="s">
        <v>275</v>
      </c>
      <c r="C8" s="219"/>
      <c r="D8" s="219"/>
      <c r="E8" s="219"/>
      <c r="F8" s="219"/>
      <c r="G8" s="220"/>
    </row>
    <row r="9" spans="2:10" ht="15.75" thickBot="1" x14ac:dyDescent="0.3">
      <c r="B9" s="100"/>
      <c r="C9" s="100"/>
      <c r="D9" s="100"/>
      <c r="E9" s="100"/>
      <c r="F9" s="100"/>
      <c r="G9" s="100"/>
    </row>
    <row r="10" spans="2:10" ht="20.25" customHeight="1" thickBot="1" x14ac:dyDescent="0.3">
      <c r="B10" s="101" t="s">
        <v>263</v>
      </c>
      <c r="C10" s="102"/>
      <c r="D10" s="219" t="s">
        <v>239</v>
      </c>
      <c r="E10" s="230"/>
      <c r="F10" s="230"/>
      <c r="G10" s="103"/>
    </row>
    <row r="11" spans="2:10" ht="15.75" thickBot="1" x14ac:dyDescent="0.3">
      <c r="B11" s="100"/>
      <c r="C11" s="100"/>
      <c r="D11" s="100"/>
      <c r="E11" s="100"/>
      <c r="F11" s="100"/>
      <c r="G11" s="100"/>
    </row>
    <row r="12" spans="2:10" ht="32.25" thickBot="1" x14ac:dyDescent="0.3">
      <c r="B12" s="104" t="s">
        <v>12</v>
      </c>
      <c r="C12" s="162" t="s">
        <v>298</v>
      </c>
      <c r="D12" s="163" t="s">
        <v>299</v>
      </c>
      <c r="E12" s="163" t="s">
        <v>300</v>
      </c>
      <c r="F12" s="163" t="s">
        <v>301</v>
      </c>
      <c r="G12" s="163" t="s">
        <v>20</v>
      </c>
      <c r="J12" s="3"/>
    </row>
    <row r="13" spans="2:10" ht="62.25" customHeight="1" thickBot="1" x14ac:dyDescent="0.3">
      <c r="B13" s="141" t="s">
        <v>67</v>
      </c>
      <c r="C13" s="141" t="s">
        <v>278</v>
      </c>
      <c r="D13" s="130">
        <v>43832</v>
      </c>
      <c r="E13" s="131">
        <v>44196</v>
      </c>
      <c r="F13" s="141" t="s">
        <v>103</v>
      </c>
      <c r="G13" s="118"/>
    </row>
    <row r="14" spans="2:10" ht="69" customHeight="1" thickBot="1" x14ac:dyDescent="0.3">
      <c r="B14" s="142" t="s">
        <v>279</v>
      </c>
      <c r="C14" s="141" t="s">
        <v>278</v>
      </c>
      <c r="D14" s="130">
        <v>43832</v>
      </c>
      <c r="E14" s="131">
        <v>44196</v>
      </c>
      <c r="F14" s="141" t="s">
        <v>104</v>
      </c>
      <c r="G14" s="118"/>
    </row>
    <row r="15" spans="2:10" ht="75.75" thickBot="1" x14ac:dyDescent="0.3">
      <c r="B15" s="142" t="s">
        <v>65</v>
      </c>
      <c r="C15" s="141" t="s">
        <v>278</v>
      </c>
      <c r="D15" s="130">
        <v>44198</v>
      </c>
      <c r="E15" s="131">
        <v>45291</v>
      </c>
      <c r="F15" s="141" t="s">
        <v>105</v>
      </c>
      <c r="G15" s="138"/>
    </row>
    <row r="16" spans="2:10" ht="112.5" customHeight="1" thickBot="1" x14ac:dyDescent="0.3">
      <c r="B16" s="141" t="s">
        <v>100</v>
      </c>
      <c r="C16" s="141" t="s">
        <v>280</v>
      </c>
      <c r="D16" s="130">
        <v>44198</v>
      </c>
      <c r="E16" s="131">
        <v>46752</v>
      </c>
      <c r="F16" s="141" t="s">
        <v>106</v>
      </c>
      <c r="G16" s="118"/>
    </row>
    <row r="17" spans="2:7" ht="114" customHeight="1" thickBot="1" x14ac:dyDescent="0.3">
      <c r="B17" s="141" t="s">
        <v>69</v>
      </c>
      <c r="C17" s="141" t="s">
        <v>280</v>
      </c>
      <c r="D17" s="130">
        <v>43467</v>
      </c>
      <c r="E17" s="131">
        <v>45291</v>
      </c>
      <c r="F17" s="141" t="s">
        <v>107</v>
      </c>
      <c r="G17" s="118"/>
    </row>
    <row r="18" spans="2:7" ht="16.5" thickBot="1" x14ac:dyDescent="0.3">
      <c r="B18" s="17"/>
      <c r="C18" s="17"/>
      <c r="D18" s="17"/>
      <c r="E18" s="17"/>
      <c r="F18" s="17"/>
      <c r="G18" s="17"/>
    </row>
    <row r="19" spans="2:7" ht="16.5" thickBot="1" x14ac:dyDescent="0.3">
      <c r="B19" s="221" t="s">
        <v>13</v>
      </c>
      <c r="C19" s="222"/>
      <c r="D19" s="222"/>
      <c r="E19" s="223"/>
      <c r="F19" s="17"/>
      <c r="G19" s="17"/>
    </row>
    <row r="20" spans="2:7" ht="16.5" thickBot="1" x14ac:dyDescent="0.3">
      <c r="B20" s="156" t="s">
        <v>5</v>
      </c>
      <c r="C20" s="156" t="s">
        <v>14</v>
      </c>
      <c r="D20" s="156" t="s">
        <v>15</v>
      </c>
      <c r="E20" s="156" t="s">
        <v>16</v>
      </c>
      <c r="F20" s="17"/>
      <c r="G20" s="17"/>
    </row>
    <row r="21" spans="2:7" ht="66" customHeight="1" x14ac:dyDescent="0.25">
      <c r="B21" s="55" t="s">
        <v>153</v>
      </c>
      <c r="C21" s="148" t="s">
        <v>154</v>
      </c>
      <c r="D21" s="108" t="s">
        <v>116</v>
      </c>
      <c r="E21" s="109">
        <v>1</v>
      </c>
      <c r="F21" s="17"/>
      <c r="G21" s="17"/>
    </row>
    <row r="22" spans="2:7" ht="113.25" customHeight="1" thickBot="1" x14ac:dyDescent="0.3">
      <c r="B22" s="158" t="s">
        <v>155</v>
      </c>
      <c r="C22" s="159" t="s">
        <v>284</v>
      </c>
      <c r="D22" s="110" t="s">
        <v>116</v>
      </c>
      <c r="E22" s="111">
        <v>1</v>
      </c>
      <c r="F22" s="17"/>
      <c r="G22" s="17"/>
    </row>
    <row r="23" spans="2:7" ht="16.5" thickBot="1" x14ac:dyDescent="0.3">
      <c r="B23" s="17"/>
      <c r="C23" s="17"/>
      <c r="D23" s="17"/>
      <c r="E23" s="17"/>
      <c r="F23" s="17"/>
      <c r="G23" s="17"/>
    </row>
    <row r="24" spans="2:7" ht="16.5" thickBot="1" x14ac:dyDescent="0.3">
      <c r="B24" s="269" t="s">
        <v>17</v>
      </c>
      <c r="C24" s="269"/>
      <c r="D24" s="269"/>
      <c r="E24" s="269"/>
      <c r="F24" s="269"/>
      <c r="G24" s="269"/>
    </row>
    <row r="25" spans="2:7" ht="18.75" customHeight="1" thickBot="1" x14ac:dyDescent="0.3">
      <c r="B25" s="112" t="s">
        <v>270</v>
      </c>
      <c r="C25" s="260" t="s">
        <v>203</v>
      </c>
      <c r="D25" s="267"/>
      <c r="E25" s="267"/>
      <c r="F25" s="267"/>
      <c r="G25" s="268"/>
    </row>
    <row r="26" spans="2:7" ht="18.75" customHeight="1" thickBot="1" x14ac:dyDescent="0.3">
      <c r="B26" s="224"/>
      <c r="C26" s="225"/>
      <c r="D26" s="225"/>
      <c r="E26" s="225"/>
      <c r="F26" s="225"/>
      <c r="G26" s="234"/>
    </row>
    <row r="27" spans="2:7" ht="17.25" customHeight="1" thickBot="1" x14ac:dyDescent="0.3">
      <c r="B27" s="156" t="s">
        <v>18</v>
      </c>
      <c r="C27" s="156" t="s">
        <v>19</v>
      </c>
      <c r="D27" s="208" t="s">
        <v>20</v>
      </c>
      <c r="E27" s="208"/>
      <c r="F27" s="208"/>
      <c r="G27" s="157" t="s">
        <v>6</v>
      </c>
    </row>
    <row r="28" spans="2:7" ht="82.5" customHeight="1" thickBot="1" x14ac:dyDescent="0.3">
      <c r="B28" s="115" t="s">
        <v>156</v>
      </c>
      <c r="C28" s="141" t="s">
        <v>283</v>
      </c>
      <c r="D28" s="209" t="s">
        <v>150</v>
      </c>
      <c r="E28" s="210"/>
      <c r="F28" s="211"/>
      <c r="G28" s="119">
        <v>1000000000</v>
      </c>
    </row>
    <row r="29" spans="2:7" ht="57" customHeight="1" thickBot="1" x14ac:dyDescent="0.3">
      <c r="B29" s="115" t="s">
        <v>156</v>
      </c>
      <c r="C29" s="118" t="s">
        <v>193</v>
      </c>
      <c r="D29" s="209" t="s">
        <v>150</v>
      </c>
      <c r="E29" s="210"/>
      <c r="F29" s="211"/>
      <c r="G29" s="119">
        <f>250 * 100000</f>
        <v>25000000</v>
      </c>
    </row>
    <row r="30" spans="2:7" x14ac:dyDescent="0.25"/>
    <row r="31" spans="2:7" ht="15" customHeight="1" x14ac:dyDescent="0.25"/>
    <row r="32" spans="2:7" ht="15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</sheetData>
  <mergeCells count="12">
    <mergeCell ref="D29:F29"/>
    <mergeCell ref="C25:G25"/>
    <mergeCell ref="B2:G2"/>
    <mergeCell ref="B4:G4"/>
    <mergeCell ref="B6:G6"/>
    <mergeCell ref="B8:G8"/>
    <mergeCell ref="B19:E19"/>
    <mergeCell ref="D27:F27"/>
    <mergeCell ref="D28:F28"/>
    <mergeCell ref="D10:F10"/>
    <mergeCell ref="B24:G24"/>
    <mergeCell ref="B26:G26"/>
  </mergeCells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/>
  </sheetViews>
  <sheetFormatPr baseColWidth="10" defaultColWidth="0" defaultRowHeight="15" customHeight="1" zeroHeight="1" x14ac:dyDescent="0.25"/>
  <cols>
    <col min="1" max="1" width="2.42578125" customWidth="1"/>
    <col min="2" max="2" width="28" customWidth="1"/>
    <col min="3" max="3" width="23.85546875" customWidth="1"/>
    <col min="4" max="4" width="16.140625" bestFit="1" customWidth="1"/>
    <col min="5" max="5" width="12.7109375" bestFit="1" customWidth="1"/>
    <col min="6" max="6" width="27.5703125" customWidth="1"/>
    <col min="7" max="7" width="25.7109375" customWidth="1"/>
    <col min="8" max="8" width="5.7109375" customWidth="1"/>
    <col min="9" max="10" width="0" hidden="1" customWidth="1"/>
    <col min="11" max="16384" width="11.42578125" hidden="1"/>
  </cols>
  <sheetData>
    <row r="1" spans="2:10" s="1" customFormat="1" ht="15.75" thickBot="1" x14ac:dyDescent="0.3"/>
    <row r="2" spans="2:10" s="1" customFormat="1" ht="16.5" thickBot="1" x14ac:dyDescent="0.3">
      <c r="B2" s="212" t="s">
        <v>285</v>
      </c>
      <c r="C2" s="213"/>
      <c r="D2" s="213"/>
      <c r="E2" s="213"/>
      <c r="F2" s="213"/>
      <c r="G2" s="214"/>
    </row>
    <row r="3" spans="2:10" s="1" customFormat="1" ht="15.75" thickBot="1" x14ac:dyDescent="0.3">
      <c r="B3" s="99"/>
      <c r="C3" s="99"/>
      <c r="D3" s="99"/>
      <c r="E3" s="99"/>
      <c r="F3" s="99"/>
      <c r="G3" s="99"/>
    </row>
    <row r="4" spans="2:10" s="1" customFormat="1" ht="16.5" thickBot="1" x14ac:dyDescent="0.3">
      <c r="B4" s="212" t="s">
        <v>286</v>
      </c>
      <c r="C4" s="216"/>
      <c r="D4" s="216"/>
      <c r="E4" s="216"/>
      <c r="F4" s="216"/>
      <c r="G4" s="217"/>
    </row>
    <row r="5" spans="2:10" s="1" customFormat="1" ht="15.75" thickBot="1" x14ac:dyDescent="0.3">
      <c r="B5" s="99"/>
      <c r="C5" s="99"/>
      <c r="D5" s="99"/>
      <c r="E5" s="99"/>
      <c r="F5" s="99"/>
      <c r="G5" s="99"/>
    </row>
    <row r="6" spans="2:10" s="1" customFormat="1" ht="134.25" customHeight="1" thickBot="1" x14ac:dyDescent="0.3">
      <c r="B6" s="218" t="s">
        <v>287</v>
      </c>
      <c r="C6" s="219"/>
      <c r="D6" s="219"/>
      <c r="E6" s="219"/>
      <c r="F6" s="219"/>
      <c r="G6" s="220"/>
    </row>
    <row r="7" spans="2:10" s="1" customFormat="1" ht="15.75" thickBot="1" x14ac:dyDescent="0.3">
      <c r="B7" s="100"/>
      <c r="C7" s="100"/>
      <c r="D7" s="100"/>
      <c r="E7" s="100"/>
      <c r="F7" s="100"/>
      <c r="G7" s="100"/>
    </row>
    <row r="8" spans="2:10" s="1" customFormat="1" ht="19.5" customHeight="1" thickBot="1" x14ac:dyDescent="0.3">
      <c r="B8" s="218" t="s">
        <v>288</v>
      </c>
      <c r="C8" s="219"/>
      <c r="D8" s="219"/>
      <c r="E8" s="219"/>
      <c r="F8" s="219"/>
      <c r="G8" s="220"/>
    </row>
    <row r="9" spans="2:10" s="1" customFormat="1" ht="15.75" thickBot="1" x14ac:dyDescent="0.3">
      <c r="B9" s="100"/>
      <c r="C9" s="100"/>
      <c r="D9" s="100"/>
      <c r="E9" s="100"/>
      <c r="F9" s="100"/>
      <c r="G9" s="100"/>
    </row>
    <row r="10" spans="2:10" s="1" customFormat="1" ht="18.75" customHeight="1" thickBot="1" x14ac:dyDescent="0.3">
      <c r="B10" s="101" t="s">
        <v>241</v>
      </c>
      <c r="C10" s="102"/>
      <c r="D10" s="219" t="s">
        <v>239</v>
      </c>
      <c r="E10" s="230"/>
      <c r="F10" s="230"/>
      <c r="G10" s="103"/>
    </row>
    <row r="11" spans="2:10" s="1" customFormat="1" ht="16.5" thickBot="1" x14ac:dyDescent="0.3">
      <c r="B11" s="17"/>
      <c r="C11" s="17"/>
      <c r="D11" s="17"/>
      <c r="E11" s="17"/>
      <c r="F11" s="17"/>
      <c r="G11" s="17"/>
    </row>
    <row r="12" spans="2:10" s="1" customFormat="1" ht="32.25" thickBot="1" x14ac:dyDescent="0.3">
      <c r="B12" s="104" t="s">
        <v>12</v>
      </c>
      <c r="C12" s="162" t="s">
        <v>298</v>
      </c>
      <c r="D12" s="163" t="s">
        <v>299</v>
      </c>
      <c r="E12" s="163" t="s">
        <v>300</v>
      </c>
      <c r="F12" s="163" t="s">
        <v>301</v>
      </c>
      <c r="G12" s="163" t="s">
        <v>20</v>
      </c>
      <c r="J12" s="3"/>
    </row>
    <row r="13" spans="2:10" s="1" customFormat="1" ht="83.25" customHeight="1" thickBot="1" x14ac:dyDescent="0.3">
      <c r="B13" s="141" t="s">
        <v>109</v>
      </c>
      <c r="C13" s="141" t="s">
        <v>76</v>
      </c>
      <c r="D13" s="122">
        <v>43284</v>
      </c>
      <c r="E13" s="123">
        <v>43465</v>
      </c>
      <c r="F13" s="141" t="s">
        <v>289</v>
      </c>
      <c r="G13" s="118"/>
    </row>
    <row r="14" spans="2:10" s="1" customFormat="1" ht="64.5" customHeight="1" thickBot="1" x14ac:dyDescent="0.3">
      <c r="B14" s="141" t="s">
        <v>70</v>
      </c>
      <c r="C14" s="141" t="s">
        <v>157</v>
      </c>
      <c r="D14" s="130">
        <v>43284</v>
      </c>
      <c r="E14" s="131">
        <v>45291</v>
      </c>
      <c r="F14" s="141" t="s">
        <v>111</v>
      </c>
      <c r="G14" s="118"/>
    </row>
    <row r="15" spans="2:10" s="1" customFormat="1" ht="66.75" customHeight="1" thickBot="1" x14ac:dyDescent="0.3">
      <c r="B15" s="141" t="s">
        <v>71</v>
      </c>
      <c r="C15" s="141" t="s">
        <v>157</v>
      </c>
      <c r="D15" s="130">
        <v>43284</v>
      </c>
      <c r="E15" s="131">
        <v>45291</v>
      </c>
      <c r="F15" s="141" t="s">
        <v>112</v>
      </c>
      <c r="G15" s="118"/>
    </row>
    <row r="16" spans="2:10" s="1" customFormat="1" ht="63.75" customHeight="1" thickBot="1" x14ac:dyDescent="0.3">
      <c r="B16" s="141" t="s">
        <v>72</v>
      </c>
      <c r="C16" s="141" t="s">
        <v>76</v>
      </c>
      <c r="D16" s="130">
        <v>43284</v>
      </c>
      <c r="E16" s="131">
        <v>46752</v>
      </c>
      <c r="F16" s="141" t="s">
        <v>113</v>
      </c>
      <c r="G16" s="118"/>
    </row>
    <row r="17" spans="2:7" s="1" customFormat="1" ht="95.25" customHeight="1" thickBot="1" x14ac:dyDescent="0.3">
      <c r="B17" s="141" t="s">
        <v>110</v>
      </c>
      <c r="C17" s="141" t="s">
        <v>157</v>
      </c>
      <c r="D17" s="130">
        <v>43467</v>
      </c>
      <c r="E17" s="131">
        <v>46752</v>
      </c>
      <c r="F17" s="141" t="s">
        <v>114</v>
      </c>
      <c r="G17" s="118"/>
    </row>
    <row r="18" spans="2:7" s="1" customFormat="1" ht="16.5" thickBot="1" x14ac:dyDescent="0.3">
      <c r="B18" s="17"/>
      <c r="C18" s="17"/>
      <c r="D18" s="17"/>
      <c r="E18" s="17"/>
      <c r="F18" s="17"/>
      <c r="G18" s="17"/>
    </row>
    <row r="19" spans="2:7" s="1" customFormat="1" ht="16.5" thickBot="1" x14ac:dyDescent="0.3">
      <c r="B19" s="269" t="s">
        <v>13</v>
      </c>
      <c r="C19" s="269"/>
      <c r="D19" s="269"/>
      <c r="E19" s="269"/>
      <c r="F19" s="17"/>
      <c r="G19" s="17"/>
    </row>
    <row r="20" spans="2:7" s="1" customFormat="1" ht="16.5" thickBot="1" x14ac:dyDescent="0.3">
      <c r="B20" s="143" t="s">
        <v>5</v>
      </c>
      <c r="C20" s="143" t="s">
        <v>14</v>
      </c>
      <c r="D20" s="143" t="s">
        <v>15</v>
      </c>
      <c r="E20" s="143" t="s">
        <v>16</v>
      </c>
      <c r="F20" s="17"/>
      <c r="G20" s="17"/>
    </row>
    <row r="21" spans="2:7" s="1" customFormat="1" ht="84.75" customHeight="1" thickBot="1" x14ac:dyDescent="0.3">
      <c r="B21" s="141" t="s">
        <v>189</v>
      </c>
      <c r="C21" s="146" t="s">
        <v>205</v>
      </c>
      <c r="D21" s="132" t="s">
        <v>117</v>
      </c>
      <c r="E21" s="133">
        <v>0.7</v>
      </c>
      <c r="F21" s="17"/>
      <c r="G21" s="17"/>
    </row>
    <row r="22" spans="2:7" s="1" customFormat="1" ht="51" customHeight="1" thickBot="1" x14ac:dyDescent="0.3">
      <c r="B22" s="141" t="s">
        <v>190</v>
      </c>
      <c r="C22" s="146" t="s">
        <v>204</v>
      </c>
      <c r="D22" s="132" t="s">
        <v>117</v>
      </c>
      <c r="E22" s="133">
        <v>1</v>
      </c>
      <c r="F22" s="17"/>
      <c r="G22" s="17"/>
    </row>
    <row r="23" spans="2:7" s="1" customFormat="1" ht="84.75" customHeight="1" thickBot="1" x14ac:dyDescent="0.3">
      <c r="B23" s="141" t="s">
        <v>191</v>
      </c>
      <c r="C23" s="146" t="s">
        <v>290</v>
      </c>
      <c r="D23" s="132" t="s">
        <v>117</v>
      </c>
      <c r="E23" s="133">
        <v>0.7</v>
      </c>
      <c r="F23" s="17"/>
      <c r="G23" s="17"/>
    </row>
    <row r="24" spans="2:7" s="1" customFormat="1" ht="16.5" thickBot="1" x14ac:dyDescent="0.3">
      <c r="B24" s="17"/>
      <c r="C24" s="17"/>
      <c r="D24" s="17"/>
      <c r="E24" s="17"/>
      <c r="F24" s="17"/>
      <c r="G24" s="17"/>
    </row>
    <row r="25" spans="2:7" s="1" customFormat="1" ht="16.5" thickBot="1" x14ac:dyDescent="0.3">
      <c r="B25" s="252" t="s">
        <v>17</v>
      </c>
      <c r="C25" s="252"/>
      <c r="D25" s="252"/>
      <c r="E25" s="252"/>
      <c r="F25" s="252"/>
      <c r="G25" s="253"/>
    </row>
    <row r="26" spans="2:7" s="1" customFormat="1" ht="16.5" thickBot="1" x14ac:dyDescent="0.3">
      <c r="B26" s="112" t="s">
        <v>197</v>
      </c>
      <c r="C26" s="270" t="s">
        <v>196</v>
      </c>
      <c r="D26" s="271"/>
      <c r="E26" s="271"/>
      <c r="F26" s="271"/>
      <c r="G26" s="271"/>
    </row>
    <row r="27" spans="2:7" s="1" customFormat="1" ht="16.5" thickBot="1" x14ac:dyDescent="0.3">
      <c r="B27" s="224"/>
      <c r="C27" s="225"/>
      <c r="D27" s="225"/>
      <c r="E27" s="225"/>
      <c r="F27" s="225"/>
      <c r="G27" s="234"/>
    </row>
    <row r="28" spans="2:7" s="1" customFormat="1" ht="16.5" thickBot="1" x14ac:dyDescent="0.3">
      <c r="B28" s="143" t="s">
        <v>18</v>
      </c>
      <c r="C28" s="143" t="s">
        <v>19</v>
      </c>
      <c r="D28" s="208" t="s">
        <v>20</v>
      </c>
      <c r="E28" s="208"/>
      <c r="F28" s="208"/>
      <c r="G28" s="157" t="s">
        <v>6</v>
      </c>
    </row>
    <row r="29" spans="2:7" s="1" customFormat="1" ht="96" customHeight="1" thickBot="1" x14ac:dyDescent="0.3">
      <c r="B29" s="147" t="s">
        <v>281</v>
      </c>
      <c r="C29" s="141" t="s">
        <v>158</v>
      </c>
      <c r="D29" s="246" t="s">
        <v>195</v>
      </c>
      <c r="E29" s="246"/>
      <c r="F29" s="246"/>
      <c r="G29" s="119">
        <f>12*(3271257*1.5)</f>
        <v>58882626</v>
      </c>
    </row>
    <row r="30" spans="2:7" s="19" customFormat="1" ht="63.75" customHeight="1" thickBot="1" x14ac:dyDescent="0.3">
      <c r="B30" s="115" t="s">
        <v>156</v>
      </c>
      <c r="C30" s="141" t="s">
        <v>161</v>
      </c>
      <c r="D30" s="246" t="s">
        <v>160</v>
      </c>
      <c r="E30" s="247"/>
      <c r="F30" s="247"/>
      <c r="G30" s="119">
        <v>50000000</v>
      </c>
    </row>
    <row r="31" spans="2:7" s="19" customFormat="1" ht="51" customHeight="1" thickBot="1" x14ac:dyDescent="0.3">
      <c r="B31" s="147" t="s">
        <v>282</v>
      </c>
      <c r="C31" s="141" t="s">
        <v>159</v>
      </c>
      <c r="D31" s="246" t="s">
        <v>148</v>
      </c>
      <c r="E31" s="246"/>
      <c r="F31" s="246"/>
      <c r="G31" s="119">
        <v>0</v>
      </c>
    </row>
    <row r="32" spans="2:7" s="19" customFormat="1" ht="78.75" customHeight="1" thickBot="1" x14ac:dyDescent="0.3">
      <c r="B32" s="147" t="s">
        <v>282</v>
      </c>
      <c r="C32" s="141" t="s">
        <v>291</v>
      </c>
      <c r="D32" s="246" t="s">
        <v>148</v>
      </c>
      <c r="E32" s="246"/>
      <c r="F32" s="246"/>
      <c r="G32" s="119">
        <v>0</v>
      </c>
    </row>
    <row r="33" s="1" customFormat="1" x14ac:dyDescent="0.25"/>
    <row r="34" s="1" customFormat="1" x14ac:dyDescent="0.25"/>
    <row r="35" s="1" customFormat="1" x14ac:dyDescent="0.25"/>
    <row r="36" s="1" customFormat="1" hidden="1" x14ac:dyDescent="0.25"/>
    <row r="37" s="1" customFormat="1" hidden="1" x14ac:dyDescent="0.25"/>
    <row r="38" s="1" customFormat="1" ht="15" hidden="1" customHeight="1" x14ac:dyDescent="0.25"/>
    <row r="39" s="1" customFormat="1" ht="15" hidden="1" customHeight="1" x14ac:dyDescent="0.25"/>
    <row r="40" s="1" customFormat="1" ht="15" hidden="1" customHeight="1" x14ac:dyDescent="0.25"/>
    <row r="41" s="1" customFormat="1" ht="15" hidden="1" customHeight="1" x14ac:dyDescent="0.25"/>
    <row r="42" ht="15" hidden="1" customHeight="1" x14ac:dyDescent="0.25"/>
  </sheetData>
  <mergeCells count="14">
    <mergeCell ref="D10:F10"/>
    <mergeCell ref="B2:G2"/>
    <mergeCell ref="B4:G4"/>
    <mergeCell ref="B6:G6"/>
    <mergeCell ref="B8:G8"/>
    <mergeCell ref="D31:F31"/>
    <mergeCell ref="D32:F32"/>
    <mergeCell ref="B25:G25"/>
    <mergeCell ref="D30:F30"/>
    <mergeCell ref="B19:E19"/>
    <mergeCell ref="D28:F28"/>
    <mergeCell ref="D29:F29"/>
    <mergeCell ref="C26:G26"/>
    <mergeCell ref="B27:G27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ASPECTOS CRITICOS </vt:lpstr>
      <vt:lpstr>PRIORIDADES</vt:lpstr>
      <vt:lpstr>VISIÓN</vt:lpstr>
      <vt:lpstr>OBJETIVOS</vt:lpstr>
      <vt:lpstr>PLAN 1-SIC</vt:lpstr>
      <vt:lpstr>PLAN 2-TRD</vt:lpstr>
      <vt:lpstr>PLAN 3-TVD</vt:lpstr>
      <vt:lpstr>PLAN 4-DOC ELEC</vt:lpstr>
      <vt:lpstr>PLAN 5-CTA</vt:lpstr>
      <vt:lpstr>MAPA DE RUTA </vt:lpstr>
      <vt:lpstr>HERRAMIENTA DE MEDICION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Fabiola Rincón Herrera</dc:creator>
  <cp:lastModifiedBy>JESSICA MARCELA CASTANEDA GOMEZ</cp:lastModifiedBy>
  <cp:lastPrinted>2018-05-24T20:41:19Z</cp:lastPrinted>
  <dcterms:created xsi:type="dcterms:W3CDTF">2013-12-27T20:54:55Z</dcterms:created>
  <dcterms:modified xsi:type="dcterms:W3CDTF">2018-06-22T19:57:48Z</dcterms:modified>
</cp:coreProperties>
</file>